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0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Распределение" sheetId="6" r:id="rId6"/>
  </sheets>
  <definedNames>
    <definedName name="_xlnm.Print_Titles" localSheetId="0">'Приложение 1'!$5:$5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Titles" localSheetId="5">'Распределение'!$4:$4</definedName>
    <definedName name="_xlnm.Print_Area" localSheetId="0">'Приложение 1'!$A$1:$G$105</definedName>
    <definedName name="_xlnm.Print_Area" localSheetId="1">'Приложение 2'!$A$1:$K$103</definedName>
    <definedName name="_xlnm.Print_Area" localSheetId="2">'Приложение 3'!$A$1:$V$104</definedName>
    <definedName name="_xlnm.Print_Area" localSheetId="3">'Приложение 4'!$A$1:$K$103</definedName>
    <definedName name="_xlnm.Print_Area" localSheetId="4">'Приложение 5'!$A$1:$K$103</definedName>
    <definedName name="_xlnm.Print_Area" localSheetId="5">'Распределение'!$A$1:$D$104</definedName>
  </definedNames>
  <calcPr fullCalcOnLoad="1"/>
</workbook>
</file>

<file path=xl/sharedStrings.xml><?xml version="1.0" encoding="utf-8"?>
<sst xmlns="http://schemas.openxmlformats.org/spreadsheetml/2006/main" count="756" uniqueCount="180">
  <si>
    <t>Приложение № 1</t>
  </si>
  <si>
    <t>№ п\п</t>
  </si>
  <si>
    <t>Наименование субъекта Российской Федерации</t>
  </si>
  <si>
    <t>Итого по РФ: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</si>
  <si>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</si>
  <si>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</si>
  <si>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</si>
  <si>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</si>
  <si>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</si>
  <si>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</si>
  <si>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</si>
  <si>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</si>
  <si>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</si>
  <si>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</si>
  <si>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</si>
  <si>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</si>
  <si>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</si>
  <si>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</si>
  <si>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</si>
  <si>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</si>
  <si>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</si>
  <si>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</si>
  <si>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</si>
  <si>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</si>
  <si>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</si>
  <si>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</si>
  <si>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</si>
  <si>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</si>
  <si>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</si>
  <si>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г. Санкт – 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</si>
  <si>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</si>
  <si>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</si>
  <si>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</si>
  <si>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</si>
  <si>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</si>
  <si>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</si>
  <si>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</si>
  <si>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 - Балкарская Республика</t>
  </si>
  <si>
    <t>Карачаево - 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</si>
  <si>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</si>
  <si>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</si>
  <si>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</si>
  <si>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</si>
  <si>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</si>
  <si>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</si>
  <si>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</si>
  <si>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</si>
  <si>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</si>
  <si>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</si>
  <si>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</si>
  <si>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</si>
  <si>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</si>
  <si>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</si>
  <si>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</si>
  <si>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</si>
  <si>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</si>
  <si>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</si>
  <si>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</si>
  <si>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</si>
  <si>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</si>
  <si>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</si>
  <si>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</si>
  <si>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</si>
  <si>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</si>
  <si>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</si>
  <si>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</si>
  <si>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</si>
  <si>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</si>
  <si>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 - Мансийский автономный округ</t>
  </si>
  <si>
    <t>Ямало - 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</si>
  <si>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</si>
  <si>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</si>
  <si>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</si>
  <si>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</si>
  <si>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</si>
  <si>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</si>
  <si>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</si>
  <si>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</si>
  <si>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</si>
  <si>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</si>
  <si>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</si>
  <si>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</si>
  <si>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</si>
  <si>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</si>
  <si>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</si>
  <si>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</si>
  <si>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</si>
  <si>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</si>
  <si>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</si>
  <si>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</si>
  <si>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</si>
  <si>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</si>
  <si>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</si>
  <si>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</si>
  <si>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</si>
  <si>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</si>
  <si>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</si>
  <si>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</si>
  <si>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</si>
  <si>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</si>
  <si>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</si>
  <si>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</si>
  <si>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</si>
  <si>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</si>
  <si>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Крымский федеральный округ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</si>
  <si>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</si>
  <si>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</si>
  <si>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</si>
  <si>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</si>
  <si>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2016 год</t>
  </si>
  <si>
    <t>Показатели (основные показатели), используемые для расчета (с указанием наименований и единицы измерения)**</t>
  </si>
  <si>
    <t xml:space="preserve"> 1. Распределение межбюджетного трансферта между субъектами Российской Федерации на 2016 год</t>
  </si>
  <si>
    <r>
      <rPr>
        <b/>
        <sz val="12"/>
        <rFont val="Times New Roman"/>
        <family val="1"/>
      </rPr>
      <t xml:space="preserve">Чi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</si>
  <si>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</rPr>
      <t xml:space="preserve">Чi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Прогнозное количество выплат в месяц                                                       (шт.)</t>
    </r>
  </si>
  <si>
    <r>
      <rPr>
        <b/>
        <sz val="12"/>
        <rFont val="Times New Roman"/>
        <family val="1"/>
      </rPr>
      <t xml:space="preserve">С3    </t>
    </r>
    <r>
      <rPr>
        <sz val="10"/>
        <rFont val="Times New Roman"/>
        <family val="1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(гр.4xгр.8+гр.4хгр.9х11+гр.10)                                                             </t>
    </r>
  </si>
  <si>
    <r>
      <rPr>
        <b/>
        <sz val="12"/>
        <rFont val="Times New Roman"/>
        <family val="1"/>
      </rPr>
      <t xml:space="preserve">Кi      </t>
    </r>
    <r>
      <rPr>
        <sz val="10"/>
        <rFont val="Times New Roman"/>
        <family val="1"/>
      </rPr>
      <t>Районный коэффициент (%)</t>
    </r>
  </si>
  <si>
    <r>
      <rPr>
        <b/>
        <sz val="12"/>
        <rFont val="Times New Roman"/>
        <family val="1"/>
      </rPr>
      <t xml:space="preserve">Дi      </t>
    </r>
    <r>
      <rPr>
        <b/>
        <sz val="10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Почтовые расходы                             (не более 1,5%)                                       (рублей)</t>
    </r>
  </si>
  <si>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С1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</si>
  <si>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С2       </t>
    </r>
    <r>
      <rPr>
        <b/>
        <sz val="11"/>
        <rFont val="Times New Roman"/>
        <family val="1"/>
      </rPr>
      <t xml:space="preserve">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</si>
  <si>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С3   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</si>
  <si>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С4      </t>
    </r>
    <r>
      <rPr>
        <b/>
        <sz val="11"/>
        <rFont val="Times New Roman"/>
        <family val="1"/>
      </rPr>
      <t xml:space="preserve">         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</si>
  <si>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</rPr>
      <t xml:space="preserve">С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</si>
  <si>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</rPr>
      <t xml:space="preserve">В1i </t>
    </r>
    <r>
      <rPr>
        <sz val="10"/>
        <rFont val="Times New Roman"/>
        <family val="1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</si>
  <si>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</rPr>
      <t xml:space="preserve">В2i </t>
    </r>
    <r>
      <rPr>
        <sz val="10"/>
        <rFont val="Times New Roman"/>
        <family val="1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</si>
  <si>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</rPr>
      <t xml:space="preserve">В3i </t>
    </r>
    <r>
      <rPr>
        <sz val="10"/>
        <rFont val="Times New Roman"/>
        <family val="1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</si>
  <si>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Район-ный коэффи-циент (%)</t>
    </r>
  </si>
  <si>
    <r>
      <rPr>
        <b/>
        <sz val="12"/>
        <rFont val="Times New Roman"/>
        <family val="1"/>
      </rPr>
      <t xml:space="preserve">Кi </t>
    </r>
    <r>
      <rPr>
        <sz val="10"/>
        <rFont val="Times New Roman"/>
        <family val="1"/>
      </rPr>
      <t>Район-ный коэффи-циент (%)</t>
    </r>
  </si>
  <si>
    <r>
      <rPr>
        <b/>
        <sz val="12"/>
        <rFont val="Times New Roman"/>
        <family val="1"/>
      </rPr>
      <t xml:space="preserve">Дi  </t>
    </r>
    <r>
      <rPr>
        <sz val="10"/>
        <rFont val="Times New Roman"/>
        <family val="1"/>
      </rPr>
      <t xml:space="preserve">    Почтовые расходы                             (не более 1,5%)                                       (рублей)  </t>
    </r>
  </si>
  <si>
    <r>
      <rPr>
        <b/>
        <sz val="12"/>
        <rFont val="Times New Roman"/>
        <family val="1"/>
      </rPr>
      <t xml:space="preserve">С4    </t>
    </r>
    <r>
      <rPr>
        <sz val="10"/>
        <rFont val="Times New Roman"/>
        <family val="1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</si>
  <si>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</rPr>
      <t xml:space="preserve">С1  </t>
    </r>
    <r>
      <rPr>
        <sz val="10"/>
        <rFont val="Times New Roman"/>
        <family val="1"/>
      </rPr>
      <t xml:space="preserve">                                   Необходимый объем средств на выплату пособия (тыс. рублей)                                                 (гр.4xгр.8+гр.4хгр.9х11+гр.10)</t>
    </r>
  </si>
  <si>
    <r>
      <rPr>
        <b/>
        <sz val="12"/>
        <rFont val="Times New Roman"/>
        <family val="1"/>
      </rPr>
      <t>Дi</t>
    </r>
    <r>
      <rPr>
        <sz val="10"/>
        <rFont val="Times New Roman"/>
        <family val="1"/>
      </rPr>
      <t xml:space="preserve">                   Почтовые расходы                             (не более 1,5%)                                       (рублей)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</si>
  <si>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                               Районный коэффициент (%)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</si>
  <si>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</si>
  <si>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</si>
  <si>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</si>
  <si>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</si>
  <si>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Дi </t>
    </r>
    <r>
      <rPr>
        <sz val="10"/>
        <rFont val="Times New Roman"/>
        <family val="1"/>
      </rPr>
      <t xml:space="preserve"> Почтовые расходы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</si>
  <si>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С2 </t>
    </r>
    <r>
      <rPr>
        <sz val="10"/>
        <rFont val="Times New Roman"/>
        <family val="1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(гр.4xгр.8+гр.4хгр.9х11+гр.10)</t>
    </r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</si>
  <si>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</si>
  <si>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</si>
  <si>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</si>
  <si>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</si>
  <si>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</si>
  <si>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</si>
  <si>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</si>
  <si>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</si>
  <si>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</si>
  <si>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</si>
  <si>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</si>
  <si>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t>Проверка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</si>
  <si>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2019 год</t>
  </si>
  <si>
    <t>Объем межбюджетного трансферта на 2019 год</t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</si>
  <si>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2019 год</t>
  </si>
  <si>
    <r>
      <rPr>
        <b/>
        <sz val="12"/>
        <rFont val="Times New Roman"/>
        <family val="1"/>
      </rPr>
      <t xml:space="preserve">Пi    </t>
    </r>
    <r>
      <rPr>
        <b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</si>
  <si>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 xml:space="preserve">Пi 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(индексация на 4,0%)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</si>
  <si>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</rPr>
      <t xml:space="preserve"> (2018 года)</t>
    </r>
    <r>
      <rPr>
        <sz val="10"/>
        <rFont val="Times New Roman"/>
        <family val="1"/>
      </rPr>
      <t xml:space="preserve"> (гр.5xгр.7)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</si>
  <si>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 4,0%)</t>
    </r>
    <r>
      <rPr>
        <sz val="10"/>
        <rFont val="Times New Roman"/>
        <family val="1"/>
      </rPr>
      <t xml:space="preserve"> (гр.6xгр.7)</t>
    </r>
  </si>
  <si>
    <t xml:space="preserve"> 3. Распределение межбюджетного трансферта между субъектами Российской Федерации на 2019 год</t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</si>
  <si>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2019 год</t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</si>
  <si>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</si>
  <si>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(индексация на 4,0%)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</si>
  <si>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(2018 года)</t>
    </r>
    <r>
      <rPr>
        <sz val="10"/>
        <rFont val="Times New Roman"/>
        <family val="1"/>
      </rPr>
      <t xml:space="preserve"> (гр.4xгр.6)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</si>
  <si>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(индексация на 4,0%)</t>
    </r>
    <r>
      <rPr>
        <sz val="10"/>
        <rFont val="Times New Roman"/>
        <family val="1"/>
      </rPr>
      <t xml:space="preserve"> (гр.5xгр.6)</t>
    </r>
  </si>
  <si>
    <r>
      <rPr>
        <b/>
        <sz val="12"/>
        <rFont val="Times New Roman"/>
        <family val="1"/>
      </rPr>
      <t xml:space="preserve">П1                  </t>
    </r>
    <r>
      <rPr>
        <sz val="10"/>
        <rFont val="Times New Roman"/>
        <family val="1"/>
      </rPr>
      <t xml:space="preserve">Размер выплаты пособия на первого ребенка </t>
    </r>
    <r>
      <rPr>
        <b/>
        <sz val="10"/>
        <rFont val="Times New Roman"/>
        <family val="1"/>
      </rPr>
      <t>(2018 года)</t>
    </r>
  </si>
  <si>
    <r>
      <rPr>
        <b/>
        <sz val="12"/>
        <rFont val="Times New Roman"/>
        <family val="1"/>
      </rPr>
      <t xml:space="preserve">П1               </t>
    </r>
    <r>
      <rPr>
        <sz val="10"/>
        <rFont val="Times New Roman"/>
        <family val="1"/>
      </rPr>
      <t xml:space="preserve"> Размер выплаты пособия на первого ребенка </t>
    </r>
    <r>
      <rPr>
        <b/>
        <sz val="10"/>
        <rFont val="Times New Roman"/>
        <family val="1"/>
      </rPr>
      <t>(индексация на 4,0%)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</si>
  <si>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(2018 года) </t>
    </r>
    <r>
      <rPr>
        <sz val="10"/>
        <rFont val="Times New Roman"/>
        <family val="1"/>
      </rPr>
      <t>(гр.10xгр.12)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</si>
  <si>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(индексация на 4,0%)</t>
    </r>
    <r>
      <rPr>
        <sz val="10"/>
        <rFont val="Times New Roman"/>
        <family val="1"/>
      </rPr>
      <t xml:space="preserve"> (гр.11xгр.12)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</si>
  <si>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</si>
  <si>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</rPr>
      <t xml:space="preserve"> (индексация на 4,0%)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</si>
  <si>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(2018 года)</t>
    </r>
    <r>
      <rPr>
        <sz val="10"/>
        <rFont val="Times New Roman"/>
        <family val="1"/>
      </rPr>
      <t xml:space="preserve"> (гр.16xгр.18)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</si>
  <si>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 xml:space="preserve">(индексация на 4,0%) </t>
    </r>
    <r>
      <rPr>
        <sz val="10"/>
        <rFont val="Times New Roman"/>
        <family val="1"/>
      </rPr>
      <t>(гр.17xгр.18)</t>
    </r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</si>
  <si>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2019 год </t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</si>
  <si>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размер пособия (за весь период выплаты </t>
    </r>
    <r>
      <rPr>
        <b/>
        <sz val="10"/>
        <rFont val="Times New Roman"/>
        <family val="1"/>
      </rPr>
      <t>(2018 года)</t>
    </r>
  </si>
  <si>
    <r>
      <rPr>
        <b/>
        <sz val="12"/>
        <rFont val="Times New Roman"/>
        <family val="1"/>
      </rPr>
      <t xml:space="preserve">Пi               </t>
    </r>
    <r>
      <rPr>
        <sz val="10"/>
        <rFont val="Times New Roman"/>
        <family val="1"/>
      </rPr>
      <t xml:space="preserve">  размер пособия (за весь период выплаты</t>
    </r>
    <r>
      <rPr>
        <b/>
        <sz val="10"/>
        <rFont val="Times New Roman"/>
        <family val="1"/>
      </rPr>
      <t xml:space="preserve"> (индексация на 4,0%)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</si>
  <si>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(2018 года)</t>
    </r>
    <r>
      <rPr>
        <sz val="10"/>
        <rFont val="Times New Roman"/>
        <family val="1"/>
      </rPr>
      <t xml:space="preserve"> (гр.5xгр.7)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</si>
  <si>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4,0%)</t>
    </r>
    <r>
      <rPr>
        <sz val="10"/>
        <rFont val="Times New Roman"/>
        <family val="1"/>
      </rPr>
      <t xml:space="preserve"> (гр.6xгр.7)</t>
    </r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</si>
  <si>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2019 год</t>
  </si>
  <si>
    <r>
      <rPr>
        <b/>
        <sz val="12"/>
        <rFont val="Times New Roman"/>
        <family val="1"/>
      </rPr>
      <t xml:space="preserve">Пi  </t>
    </r>
    <r>
      <rPr>
        <sz val="10"/>
        <rFont val="Times New Roman"/>
        <family val="1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</rPr>
      <t xml:space="preserve"> (2018 года)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</si>
  <si>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</rPr>
      <t>(индексация на 4,0%)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</si>
  <si>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 xml:space="preserve">(2018 года) </t>
    </r>
    <r>
      <rPr>
        <sz val="10"/>
        <rFont val="Times New Roman"/>
        <family val="1"/>
      </rPr>
      <t>(гр.5xгр.7)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</si>
</sst>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General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51" fillId="33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164" fontId="5" fillId="33" borderId="11" xfId="0" applyNumberFormat="1" applyFont="1" applyFill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2" fontId="2" fillId="34" borderId="12" xfId="0" applyNumberFormat="1" applyFont="1" applyFill="1" applyBorder="1" applyAlignment="1">
      <alignment horizontal="left" vertical="center" wrapText="1"/>
    </xf>
    <xf numFmtId="3" fontId="0" fillId="34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" fontId="5" fillId="34" borderId="12" xfId="0" applyNumberFormat="1" applyFont="1" applyFill="1" applyBorder="1" applyAlignment="1">
      <alignment horizontal="left" vertical="center" wrapText="1"/>
    </xf>
    <xf numFmtId="4" fontId="5" fillId="34" borderId="12" xfId="0" applyNumberFormat="1" applyFont="1" applyFill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34" borderId="12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4" fontId="2" fillId="34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164" fontId="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PageLayoutView="0" workbookViewId="0" topLeftCell="A1">
      <selection activeCell="F110" sqref="F110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28.375" style="0" customWidth="1"/>
    <col min="4" max="4" width="33.00390625" style="0" customWidth="1"/>
    <col min="5" max="5" width="30.75390625" style="0" customWidth="1"/>
    <col min="6" max="6" width="37.375" style="0" customWidth="1"/>
    <col min="7" max="7" width="28.00390625" style="0" customWidth="1"/>
  </cols>
  <sheetData>
    <row r="1" spans="2:7" ht="15.75">
      <c r="B1" s="93" t="s">
        <v>157</v>
      </c>
      <c r="C1" s="93"/>
      <c r="D1" s="93"/>
      <c r="E1" s="93"/>
      <c r="F1" s="93"/>
      <c r="G1" s="93"/>
    </row>
    <row r="2" spans="1:7" ht="21.75" customHeight="1">
      <c r="A2" s="1"/>
      <c r="B2" s="1"/>
      <c r="C2" s="1"/>
      <c r="D2" s="1"/>
      <c r="E2" s="1"/>
      <c r="F2" s="1"/>
      <c r="G2" s="2" t="s">
        <v>0</v>
      </c>
    </row>
    <row r="3" spans="1:7" ht="65.25" customHeight="1">
      <c r="A3" s="92" t="s">
        <v>150</v>
      </c>
      <c r="B3" s="92"/>
      <c r="C3" s="92"/>
      <c r="D3" s="92"/>
      <c r="E3" s="92"/>
      <c r="F3" s="92"/>
      <c r="G3" s="92"/>
    </row>
    <row r="4" spans="1:7" ht="42.75" customHeight="1">
      <c r="A4" s="95" t="s">
        <v>1</v>
      </c>
      <c r="B4" s="95" t="s">
        <v>2</v>
      </c>
      <c r="C4" s="94" t="s">
        <v>110</v>
      </c>
      <c r="D4" s="94"/>
      <c r="E4" s="94"/>
      <c r="F4" s="94"/>
      <c r="G4" s="74" t="s">
        <v>151</v>
      </c>
    </row>
    <row r="5" spans="1:7" ht="259.5" customHeight="1">
      <c r="A5" s="95"/>
      <c r="B5" s="95"/>
      <c r="C5" s="46" t="s">
        <v>117</v>
      </c>
      <c r="D5" s="46" t="s">
        <v>118</v>
      </c>
      <c r="E5" s="46" t="s">
        <v>119</v>
      </c>
      <c r="F5" s="46" t="s">
        <v>120</v>
      </c>
      <c r="G5" s="46" t="s">
        <v>121</v>
      </c>
    </row>
    <row r="6" spans="1:7" ht="14.25" customHeight="1">
      <c r="A6" s="39">
        <v>1</v>
      </c>
      <c r="B6" s="46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</row>
    <row r="7" spans="1:7" ht="14.25" customHeight="1">
      <c r="A7" s="39"/>
      <c r="B7" s="47" t="s">
        <v>3</v>
      </c>
      <c r="C7" s="45">
        <f>C9+C28+C40+C48+C55+C70+C77+C90+C100+C103+C105</f>
        <v>784.9</v>
      </c>
      <c r="D7" s="45">
        <f>D9+D28+D40+D48+D55+D70+D77+D90+D100+D103+D105</f>
        <v>155.10000000000002</v>
      </c>
      <c r="E7" s="45">
        <f>E9+E28+E40+E48+E55+E70+E77+E90+E100+E103+E105</f>
        <v>8807316.500000002</v>
      </c>
      <c r="F7" s="45">
        <f>F9+F28+F40+F48+F55+F70+F77+F90+F100+F103+F105</f>
        <v>74275482.7</v>
      </c>
      <c r="G7" s="45">
        <f>G9+G28+G40+G48+G55+G70+G77+G90+G100+G103+G105</f>
        <v>87346392.3</v>
      </c>
    </row>
    <row r="8" spans="1:7" ht="14.25" customHeight="1">
      <c r="A8" s="39"/>
      <c r="B8" s="47"/>
      <c r="C8" s="48"/>
      <c r="D8" s="48"/>
      <c r="E8" s="48"/>
      <c r="F8" s="48"/>
      <c r="G8" s="49"/>
    </row>
    <row r="9" spans="1:7" ht="14.25" customHeight="1">
      <c r="A9" s="39"/>
      <c r="B9" s="47" t="s">
        <v>4</v>
      </c>
      <c r="C9" s="45">
        <f>SUM(C10:C27)</f>
        <v>78.19999999999999</v>
      </c>
      <c r="D9" s="45">
        <f>SUM(D10:D27)</f>
        <v>9.5</v>
      </c>
      <c r="E9" s="45">
        <f>SUM(E10:E27)</f>
        <v>1120912.4000000001</v>
      </c>
      <c r="F9" s="45">
        <f>SUM(F10:F27)</f>
        <v>11490574.6</v>
      </c>
      <c r="G9" s="45">
        <f>SUM(G10:G27)</f>
        <v>12611574.7</v>
      </c>
    </row>
    <row r="10" spans="1:7" s="36" customFormat="1" ht="14.25" customHeight="1">
      <c r="A10" s="39">
        <v>1</v>
      </c>
      <c r="B10" s="37" t="s">
        <v>5</v>
      </c>
      <c r="C10" s="50">
        <f>'Приложение 4'!K9</f>
        <v>3.2</v>
      </c>
      <c r="D10" s="50">
        <f>'Приложение 5'!K9</f>
        <v>0.7</v>
      </c>
      <c r="E10" s="50">
        <f>'Приложение 2'!K9</f>
        <v>53657.1</v>
      </c>
      <c r="F10" s="50">
        <f>'Приложение 3'!V10</f>
        <v>522272.1</v>
      </c>
      <c r="G10" s="85">
        <f>C10+D10+E10+F10</f>
        <v>575933.1</v>
      </c>
    </row>
    <row r="11" spans="1:7" s="36" customFormat="1" ht="14.25" customHeight="1">
      <c r="A11" s="39">
        <v>2</v>
      </c>
      <c r="B11" s="37" t="s">
        <v>6</v>
      </c>
      <c r="C11" s="50">
        <f>'Приложение 4'!K10</f>
        <v>0</v>
      </c>
      <c r="D11" s="50">
        <f>'Приложение 5'!K10</f>
        <v>0</v>
      </c>
      <c r="E11" s="50">
        <f>'Приложение 2'!K10</f>
        <v>58195.4</v>
      </c>
      <c r="F11" s="50">
        <f>'Приложение 3'!V11</f>
        <v>490255.4</v>
      </c>
      <c r="G11" s="50">
        <f aca="true" t="shared" si="0" ref="G11:G75">C11+D11+E11+F11</f>
        <v>548450.8</v>
      </c>
    </row>
    <row r="12" spans="1:7" s="36" customFormat="1" ht="14.25" customHeight="1">
      <c r="A12" s="39">
        <v>3</v>
      </c>
      <c r="B12" s="37" t="s">
        <v>7</v>
      </c>
      <c r="C12" s="50">
        <f>'Приложение 4'!K11</f>
        <v>0</v>
      </c>
      <c r="D12" s="50">
        <f>'Приложение 5'!K11</f>
        <v>0</v>
      </c>
      <c r="E12" s="50">
        <f>'Приложение 2'!K11</f>
        <v>45773.9</v>
      </c>
      <c r="F12" s="50">
        <f>'Приложение 3'!V12</f>
        <v>466901</v>
      </c>
      <c r="G12" s="85">
        <f t="shared" si="0"/>
        <v>512674.9</v>
      </c>
    </row>
    <row r="13" spans="1:7" s="36" customFormat="1" ht="14.25" customHeight="1">
      <c r="A13" s="39">
        <v>4</v>
      </c>
      <c r="B13" s="37" t="s">
        <v>8</v>
      </c>
      <c r="C13" s="50">
        <f>'Приложение 4'!K12</f>
        <v>0</v>
      </c>
      <c r="D13" s="50">
        <f>'Приложение 5'!K12</f>
        <v>0</v>
      </c>
      <c r="E13" s="50">
        <f>'Приложение 2'!K12</f>
        <v>102047</v>
      </c>
      <c r="F13" s="50">
        <f>'Приложение 3'!V13</f>
        <v>854833.9</v>
      </c>
      <c r="G13" s="50">
        <f t="shared" si="0"/>
        <v>956880.9</v>
      </c>
    </row>
    <row r="14" spans="1:7" s="36" customFormat="1" ht="14.25" customHeight="1">
      <c r="A14" s="39">
        <v>5</v>
      </c>
      <c r="B14" s="37" t="s">
        <v>9</v>
      </c>
      <c r="C14" s="50">
        <f>'Приложение 4'!K13</f>
        <v>43.8</v>
      </c>
      <c r="D14" s="50">
        <f>'Приложение 5'!K13</f>
        <v>2</v>
      </c>
      <c r="E14" s="50">
        <f>'Приложение 2'!K13</f>
        <v>42139.8</v>
      </c>
      <c r="F14" s="50">
        <f>'Приложение 3'!V14</f>
        <v>350225.5</v>
      </c>
      <c r="G14" s="50">
        <f t="shared" si="0"/>
        <v>392411.1</v>
      </c>
    </row>
    <row r="15" spans="1:7" s="36" customFormat="1" ht="14.25" customHeight="1">
      <c r="A15" s="39">
        <v>6</v>
      </c>
      <c r="B15" s="37" t="s">
        <v>10</v>
      </c>
      <c r="C15" s="50">
        <f>'Приложение 4'!K14</f>
        <v>0</v>
      </c>
      <c r="D15" s="50">
        <f>'Приложение 5'!K14</f>
        <v>0</v>
      </c>
      <c r="E15" s="50">
        <f>'Приложение 2'!K14</f>
        <v>40788</v>
      </c>
      <c r="F15" s="50">
        <f>'Приложение 3'!V15</f>
        <v>369073.9</v>
      </c>
      <c r="G15" s="50">
        <f t="shared" si="0"/>
        <v>409861.9</v>
      </c>
    </row>
    <row r="16" spans="1:7" s="36" customFormat="1" ht="14.25" customHeight="1">
      <c r="A16" s="39">
        <v>7</v>
      </c>
      <c r="B16" s="37" t="s">
        <v>11</v>
      </c>
      <c r="C16" s="50">
        <f>'Приложение 4'!K15</f>
        <v>0</v>
      </c>
      <c r="D16" s="50">
        <f>'Приложение 5'!K15</f>
        <v>0</v>
      </c>
      <c r="E16" s="50">
        <f>'Приложение 2'!K15</f>
        <v>25220.5</v>
      </c>
      <c r="F16" s="50">
        <f>'Приложение 3'!V16</f>
        <v>204235.6</v>
      </c>
      <c r="G16" s="50">
        <f t="shared" si="0"/>
        <v>229456.1</v>
      </c>
    </row>
    <row r="17" spans="1:7" s="36" customFormat="1" ht="14.25" customHeight="1">
      <c r="A17" s="39">
        <v>8</v>
      </c>
      <c r="B17" s="37" t="s">
        <v>12</v>
      </c>
      <c r="C17" s="50">
        <f>'Приложение 4'!K16</f>
        <v>0</v>
      </c>
      <c r="D17" s="50">
        <f>'Приложение 5'!K16</f>
        <v>0</v>
      </c>
      <c r="E17" s="50">
        <f>'Приложение 2'!K16</f>
        <v>55937.5</v>
      </c>
      <c r="F17" s="50">
        <f>'Приложение 3'!V17</f>
        <v>456617.3</v>
      </c>
      <c r="G17" s="50">
        <f t="shared" si="0"/>
        <v>512554.8</v>
      </c>
    </row>
    <row r="18" spans="1:7" s="36" customFormat="1" ht="14.25" customHeight="1">
      <c r="A18" s="39">
        <v>9</v>
      </c>
      <c r="B18" s="37" t="s">
        <v>13</v>
      </c>
      <c r="C18" s="50">
        <f>'Приложение 4'!K17</f>
        <v>0</v>
      </c>
      <c r="D18" s="50">
        <f>'Приложение 5'!K17</f>
        <v>0.7</v>
      </c>
      <c r="E18" s="50">
        <f>'Приложение 2'!K17</f>
        <v>45683.9</v>
      </c>
      <c r="F18" s="50">
        <f>'Приложение 3'!V18</f>
        <v>437262.7</v>
      </c>
      <c r="G18" s="85">
        <f t="shared" si="0"/>
        <v>482947.3</v>
      </c>
    </row>
    <row r="19" spans="1:7" s="36" customFormat="1" ht="14.25" customHeight="1">
      <c r="A19" s="39">
        <v>10</v>
      </c>
      <c r="B19" s="37" t="s">
        <v>14</v>
      </c>
      <c r="C19" s="50">
        <f>'Приложение 4'!K18</f>
        <v>12.5</v>
      </c>
      <c r="D19" s="50">
        <f>'Приложение 5'!K18</f>
        <v>2</v>
      </c>
      <c r="E19" s="50">
        <f>'Приложение 2'!K18</f>
        <v>203453</v>
      </c>
      <c r="F19" s="50">
        <f>'Приложение 3'!V19</f>
        <v>2735298.3</v>
      </c>
      <c r="G19" s="85">
        <f t="shared" si="0"/>
        <v>2938765.8</v>
      </c>
    </row>
    <row r="20" spans="1:7" s="36" customFormat="1" ht="14.25" customHeight="1">
      <c r="A20" s="39">
        <v>11</v>
      </c>
      <c r="B20" s="37" t="s">
        <v>15</v>
      </c>
      <c r="C20" s="50">
        <f>'Приложение 4'!K19</f>
        <v>6.2</v>
      </c>
      <c r="D20" s="50">
        <f>'Приложение 5'!K19</f>
        <v>1.3</v>
      </c>
      <c r="E20" s="50">
        <f>'Приложение 2'!K19</f>
        <v>157767.1</v>
      </c>
      <c r="F20" s="50">
        <f>'Приложение 3'!V20</f>
        <v>2039277.8</v>
      </c>
      <c r="G20" s="50">
        <f t="shared" si="0"/>
        <v>2197052.4</v>
      </c>
    </row>
    <row r="21" spans="1:7" s="36" customFormat="1" ht="14.25" customHeight="1">
      <c r="A21" s="39">
        <v>12</v>
      </c>
      <c r="B21" s="37" t="s">
        <v>16</v>
      </c>
      <c r="C21" s="50">
        <f>'Приложение 4'!K20</f>
        <v>0</v>
      </c>
      <c r="D21" s="50">
        <f>'Приложение 5'!K20</f>
        <v>0</v>
      </c>
      <c r="E21" s="50">
        <f>'Приложение 2'!K20</f>
        <v>31304.3</v>
      </c>
      <c r="F21" s="50">
        <f>'Приложение 3'!V21</f>
        <v>263879.2</v>
      </c>
      <c r="G21" s="85">
        <f t="shared" si="0"/>
        <v>295183.5</v>
      </c>
    </row>
    <row r="22" spans="1:7" s="36" customFormat="1" ht="14.25" customHeight="1">
      <c r="A22" s="39">
        <v>13</v>
      </c>
      <c r="B22" s="37" t="s">
        <v>17</v>
      </c>
      <c r="C22" s="50">
        <f>'Приложение 4'!K21</f>
        <v>3.1</v>
      </c>
      <c r="D22" s="50">
        <f>'Приложение 5'!K21</f>
        <v>0.7</v>
      </c>
      <c r="E22" s="50">
        <f>'Приложение 2'!K21</f>
        <v>37424</v>
      </c>
      <c r="F22" s="50">
        <f>'Приложение 3'!V22</f>
        <v>344793.8</v>
      </c>
      <c r="G22" s="85">
        <f t="shared" si="0"/>
        <v>382221.6</v>
      </c>
    </row>
    <row r="23" spans="1:7" s="36" customFormat="1" ht="14.25" customHeight="1">
      <c r="A23" s="39">
        <v>14</v>
      </c>
      <c r="B23" s="37" t="s">
        <v>18</v>
      </c>
      <c r="C23" s="50">
        <f>'Приложение 4'!K22</f>
        <v>6.3</v>
      </c>
      <c r="D23" s="50">
        <f>'Приложение 5'!K22</f>
        <v>1.4</v>
      </c>
      <c r="E23" s="50">
        <f>'Приложение 2'!K22</f>
        <v>35274</v>
      </c>
      <c r="F23" s="50">
        <f>'Приложение 3'!V23</f>
        <v>308729.4</v>
      </c>
      <c r="G23" s="85">
        <f t="shared" si="0"/>
        <v>344011.10000000003</v>
      </c>
    </row>
    <row r="24" spans="1:7" s="36" customFormat="1" ht="14.25" customHeight="1">
      <c r="A24" s="39">
        <v>15</v>
      </c>
      <c r="B24" s="37" t="s">
        <v>19</v>
      </c>
      <c r="C24" s="50">
        <f>'Приложение 4'!K23</f>
        <v>0</v>
      </c>
      <c r="D24" s="50">
        <f>'Приложение 5'!K23</f>
        <v>0</v>
      </c>
      <c r="E24" s="50">
        <f>'Приложение 2'!K23</f>
        <v>46301</v>
      </c>
      <c r="F24" s="50">
        <f>'Приложение 3'!V24</f>
        <v>400954.2</v>
      </c>
      <c r="G24" s="50">
        <f t="shared" si="0"/>
        <v>447255.2</v>
      </c>
    </row>
    <row r="25" spans="1:7" s="36" customFormat="1" ht="14.25" customHeight="1">
      <c r="A25" s="39">
        <v>16</v>
      </c>
      <c r="B25" s="37" t="s">
        <v>20</v>
      </c>
      <c r="C25" s="50">
        <f>'Приложение 4'!K24</f>
        <v>3.1</v>
      </c>
      <c r="D25" s="50">
        <f>'Приложение 5'!K24</f>
        <v>0.7</v>
      </c>
      <c r="E25" s="50">
        <f>'Приложение 2'!K24</f>
        <v>47124.7</v>
      </c>
      <c r="F25" s="50">
        <f>'Приложение 3'!V25</f>
        <v>413991.5</v>
      </c>
      <c r="G25" s="85">
        <f t="shared" si="0"/>
        <v>461120</v>
      </c>
    </row>
    <row r="26" spans="1:7" s="36" customFormat="1" ht="14.25" customHeight="1">
      <c r="A26" s="39">
        <v>17</v>
      </c>
      <c r="B26" s="37" t="s">
        <v>21</v>
      </c>
      <c r="C26" s="50">
        <f>'Приложение 4'!K25</f>
        <v>0</v>
      </c>
      <c r="D26" s="50">
        <f>'Приложение 5'!K25</f>
        <v>0</v>
      </c>
      <c r="E26" s="50">
        <f>'Приложение 2'!K25</f>
        <v>52033.2</v>
      </c>
      <c r="F26" s="50">
        <f>'Приложение 3'!V26</f>
        <v>463695.7</v>
      </c>
      <c r="G26" s="85">
        <f t="shared" si="0"/>
        <v>515728.9</v>
      </c>
    </row>
    <row r="27" spans="1:7" s="36" customFormat="1" ht="14.25" customHeight="1">
      <c r="A27" s="39">
        <v>18</v>
      </c>
      <c r="B27" s="37" t="s">
        <v>22</v>
      </c>
      <c r="C27" s="50">
        <f>'Приложение 4'!K26</f>
        <v>0</v>
      </c>
      <c r="D27" s="50">
        <f>'Приложение 5'!K26</f>
        <v>0</v>
      </c>
      <c r="E27" s="50">
        <f>'Приложение 2'!K26</f>
        <v>40788</v>
      </c>
      <c r="F27" s="50">
        <f>'Приложение 3'!V27</f>
        <v>368277.3</v>
      </c>
      <c r="G27" s="50">
        <f t="shared" si="0"/>
        <v>409065.3</v>
      </c>
    </row>
    <row r="28" spans="1:7" ht="14.25" customHeight="1">
      <c r="A28" s="39"/>
      <c r="B28" s="47" t="s">
        <v>23</v>
      </c>
      <c r="C28" s="45">
        <f>SUM(C29:C39)</f>
        <v>30.1</v>
      </c>
      <c r="D28" s="45">
        <f>SUM(D29:D39)</f>
        <v>3.9000000000000004</v>
      </c>
      <c r="E28" s="45">
        <f>SUM(E29:E39)</f>
        <v>405361.2</v>
      </c>
      <c r="F28" s="45">
        <f>SUM(F29:F39)</f>
        <v>4379834.499999999</v>
      </c>
      <c r="G28" s="45">
        <f>SUM(G29:G39)</f>
        <v>4785229.699999999</v>
      </c>
    </row>
    <row r="29" spans="1:7" s="36" customFormat="1" ht="14.25" customHeight="1">
      <c r="A29" s="39">
        <v>19</v>
      </c>
      <c r="B29" s="37" t="s">
        <v>24</v>
      </c>
      <c r="C29" s="50">
        <f>'Приложение 4'!K28</f>
        <v>22.6</v>
      </c>
      <c r="D29" s="50">
        <f>'Приложение 5'!K28</f>
        <v>3.2</v>
      </c>
      <c r="E29" s="50">
        <f>'Приложение 2'!K28</f>
        <v>28603.8</v>
      </c>
      <c r="F29" s="50">
        <f>'Приложение 3'!V29</f>
        <v>253624.2</v>
      </c>
      <c r="G29" s="50">
        <f t="shared" si="0"/>
        <v>282253.8</v>
      </c>
    </row>
    <row r="30" spans="1:7" s="36" customFormat="1" ht="14.25" customHeight="1">
      <c r="A30" s="39">
        <v>20</v>
      </c>
      <c r="B30" s="37" t="s">
        <v>25</v>
      </c>
      <c r="C30" s="50">
        <f>'Приложение 4'!K29</f>
        <v>0</v>
      </c>
      <c r="D30" s="50">
        <f>'Приложение 5'!K29</f>
        <v>0</v>
      </c>
      <c r="E30" s="50">
        <f>'Приложение 2'!K29</f>
        <v>42588.2</v>
      </c>
      <c r="F30" s="50">
        <f>'Приложение 3'!V30</f>
        <v>367878.5</v>
      </c>
      <c r="G30" s="50">
        <f t="shared" si="0"/>
        <v>410466.7</v>
      </c>
    </row>
    <row r="31" spans="1:7" s="36" customFormat="1" ht="14.25" customHeight="1">
      <c r="A31" s="39">
        <v>21</v>
      </c>
      <c r="B31" s="37" t="s">
        <v>26</v>
      </c>
      <c r="C31" s="50">
        <f>'Приложение 4'!K30</f>
        <v>0</v>
      </c>
      <c r="D31" s="50">
        <f>'Приложение 5'!K30</f>
        <v>0</v>
      </c>
      <c r="E31" s="50">
        <f>'Приложение 2'!K30</f>
        <v>41308.8</v>
      </c>
      <c r="F31" s="50">
        <f>'Приложение 3'!V31</f>
        <v>404685.7</v>
      </c>
      <c r="G31" s="50">
        <f t="shared" si="0"/>
        <v>445994.5</v>
      </c>
    </row>
    <row r="32" spans="1:7" s="36" customFormat="1" ht="14.25" customHeight="1">
      <c r="A32" s="39">
        <v>22</v>
      </c>
      <c r="B32" s="41" t="s">
        <v>107</v>
      </c>
      <c r="C32" s="50">
        <f>'Приложение 4'!K31</f>
        <v>0</v>
      </c>
      <c r="D32" s="50">
        <f>'Приложение 5'!K31</f>
        <v>0</v>
      </c>
      <c r="E32" s="50">
        <f>'Приложение 2'!K31</f>
        <v>3330.8</v>
      </c>
      <c r="F32" s="50">
        <f>'Приложение 3'!V32</f>
        <v>24764.9</v>
      </c>
      <c r="G32" s="50">
        <f t="shared" si="0"/>
        <v>28095.7</v>
      </c>
    </row>
    <row r="33" spans="1:7" s="36" customFormat="1" ht="14.25" customHeight="1">
      <c r="A33" s="39">
        <v>23</v>
      </c>
      <c r="B33" s="37" t="s">
        <v>27</v>
      </c>
      <c r="C33" s="50">
        <f>'Приложение 4'!K32</f>
        <v>0</v>
      </c>
      <c r="D33" s="50">
        <f>'Приложение 5'!K32</f>
        <v>0</v>
      </c>
      <c r="E33" s="50">
        <f>'Приложение 2'!K32</f>
        <v>50565.5</v>
      </c>
      <c r="F33" s="50">
        <f>'Приложение 3'!V33</f>
        <v>448982.2</v>
      </c>
      <c r="G33" s="50">
        <f t="shared" si="0"/>
        <v>499547.7</v>
      </c>
    </row>
    <row r="34" spans="1:7" s="36" customFormat="1" ht="14.25" customHeight="1">
      <c r="A34" s="39">
        <v>24</v>
      </c>
      <c r="B34" s="37" t="s">
        <v>28</v>
      </c>
      <c r="C34" s="50">
        <f>'Приложение 4'!K33</f>
        <v>0</v>
      </c>
      <c r="D34" s="50">
        <f>'Приложение 5'!K33</f>
        <v>0</v>
      </c>
      <c r="E34" s="50">
        <f>'Приложение 2'!K33</f>
        <v>38458.5</v>
      </c>
      <c r="F34" s="50">
        <f>'Приложение 3'!V34</f>
        <v>418042.3</v>
      </c>
      <c r="G34" s="50">
        <f t="shared" si="0"/>
        <v>456500.8</v>
      </c>
    </row>
    <row r="35" spans="1:7" s="36" customFormat="1" ht="14.25" customHeight="1">
      <c r="A35" s="39">
        <v>25</v>
      </c>
      <c r="B35" s="37" t="s">
        <v>29</v>
      </c>
      <c r="C35" s="50">
        <f>'Приложение 4'!K34</f>
        <v>0</v>
      </c>
      <c r="D35" s="50">
        <f>'Приложение 5'!K34</f>
        <v>0</v>
      </c>
      <c r="E35" s="50">
        <f>'Приложение 2'!K34</f>
        <v>83358</v>
      </c>
      <c r="F35" s="50">
        <f>'Приложение 3'!V35</f>
        <v>1240565.4</v>
      </c>
      <c r="G35" s="85">
        <f t="shared" si="0"/>
        <v>1323923.4</v>
      </c>
    </row>
    <row r="36" spans="1:7" s="36" customFormat="1" ht="14.25" customHeight="1">
      <c r="A36" s="39">
        <v>26</v>
      </c>
      <c r="B36" s="37" t="s">
        <v>30</v>
      </c>
      <c r="C36" s="50">
        <f>'Приложение 4'!K35</f>
        <v>0</v>
      </c>
      <c r="D36" s="50">
        <f>'Приложение 5'!K35</f>
        <v>0</v>
      </c>
      <c r="E36" s="50">
        <f>'Приложение 2'!K35</f>
        <v>44385.8</v>
      </c>
      <c r="F36" s="50">
        <f>'Приложение 3'!V36</f>
        <v>458734.3</v>
      </c>
      <c r="G36" s="85">
        <f t="shared" si="0"/>
        <v>503120.1</v>
      </c>
    </row>
    <row r="37" spans="1:7" s="36" customFormat="1" ht="14.25" customHeight="1">
      <c r="A37" s="39">
        <v>27</v>
      </c>
      <c r="B37" s="37" t="s">
        <v>31</v>
      </c>
      <c r="C37" s="50">
        <f>'Приложение 4'!K36</f>
        <v>4.4</v>
      </c>
      <c r="D37" s="50">
        <f>'Приложение 5'!K36</f>
        <v>0</v>
      </c>
      <c r="E37" s="50">
        <f>'Приложение 2'!K36</f>
        <v>26286</v>
      </c>
      <c r="F37" s="50">
        <f>'Приложение 3'!V37</f>
        <v>350935.3</v>
      </c>
      <c r="G37" s="50">
        <f t="shared" si="0"/>
        <v>377225.7</v>
      </c>
    </row>
    <row r="38" spans="1:7" s="36" customFormat="1" ht="14.25" customHeight="1">
      <c r="A38" s="39">
        <v>28</v>
      </c>
      <c r="B38" s="37" t="s">
        <v>32</v>
      </c>
      <c r="C38" s="50">
        <f>'Приложение 4'!K37</f>
        <v>3.1</v>
      </c>
      <c r="D38" s="50">
        <f>'Приложение 5'!K37</f>
        <v>0.7</v>
      </c>
      <c r="E38" s="50">
        <f>'Приложение 2'!K37</f>
        <v>22370.4</v>
      </c>
      <c r="F38" s="50">
        <f>'Приложение 3'!V38</f>
        <v>185155.9</v>
      </c>
      <c r="G38" s="50">
        <f t="shared" si="0"/>
        <v>207530.1</v>
      </c>
    </row>
    <row r="39" spans="1:7" s="36" customFormat="1" ht="14.25" customHeight="1">
      <c r="A39" s="39">
        <v>29</v>
      </c>
      <c r="B39" s="37" t="s">
        <v>33</v>
      </c>
      <c r="C39" s="50">
        <f>'Приложение 4'!K38</f>
        <v>0</v>
      </c>
      <c r="D39" s="50">
        <f>'Приложение 5'!K38</f>
        <v>0</v>
      </c>
      <c r="E39" s="50">
        <f>'Приложение 2'!K38</f>
        <v>24105.4</v>
      </c>
      <c r="F39" s="50">
        <f>'Приложение 3'!V39</f>
        <v>226465.8</v>
      </c>
      <c r="G39" s="50">
        <f t="shared" si="0"/>
        <v>250571.19999999998</v>
      </c>
    </row>
    <row r="40" spans="1:7" ht="14.25" customHeight="1">
      <c r="A40" s="39"/>
      <c r="B40" s="47" t="s">
        <v>34</v>
      </c>
      <c r="C40" s="45">
        <f>SUM(C41:C47)</f>
        <v>6.3</v>
      </c>
      <c r="D40" s="45">
        <f>SUM(D41:D47)</f>
        <v>0.7</v>
      </c>
      <c r="E40" s="45">
        <f>SUM(E41:E47)</f>
        <v>1799676.6</v>
      </c>
      <c r="F40" s="45">
        <f>SUM(F41:F47)</f>
        <v>13748575.9</v>
      </c>
      <c r="G40" s="45">
        <f>SUM(G41:G47)</f>
        <v>15548259.5</v>
      </c>
    </row>
    <row r="41" spans="1:7" s="36" customFormat="1" ht="14.25" customHeight="1">
      <c r="A41" s="39">
        <v>30</v>
      </c>
      <c r="B41" s="37" t="s">
        <v>35</v>
      </c>
      <c r="C41" s="50">
        <f>'Приложение 4'!K40</f>
        <v>0</v>
      </c>
      <c r="D41" s="50">
        <f>'Приложение 5'!K40</f>
        <v>0</v>
      </c>
      <c r="E41" s="50">
        <f>'Приложение 2'!K40</f>
        <v>590205.4</v>
      </c>
      <c r="F41" s="50">
        <f>'Приложение 3'!V41</f>
        <v>4092324.3</v>
      </c>
      <c r="G41" s="50">
        <f t="shared" si="0"/>
        <v>4682529.7</v>
      </c>
    </row>
    <row r="42" spans="1:7" s="36" customFormat="1" ht="14.25" customHeight="1">
      <c r="A42" s="39">
        <v>31</v>
      </c>
      <c r="B42" s="37" t="s">
        <v>36</v>
      </c>
      <c r="C42" s="50">
        <f>'Приложение 4'!K41</f>
        <v>0</v>
      </c>
      <c r="D42" s="50">
        <f>'Приложение 5'!K41</f>
        <v>0</v>
      </c>
      <c r="E42" s="50">
        <f>'Приложение 2'!K41</f>
        <v>190259.4</v>
      </c>
      <c r="F42" s="50">
        <f>'Приложение 3'!V42</f>
        <v>2042139.7</v>
      </c>
      <c r="G42" s="50">
        <f t="shared" si="0"/>
        <v>2232399.1</v>
      </c>
    </row>
    <row r="43" spans="1:7" s="36" customFormat="1" ht="14.25" customHeight="1">
      <c r="A43" s="39">
        <v>32</v>
      </c>
      <c r="B43" s="37" t="s">
        <v>37</v>
      </c>
      <c r="C43" s="50">
        <f>'Приложение 4'!K42</f>
        <v>6.3</v>
      </c>
      <c r="D43" s="50">
        <f>'Приложение 5'!K42</f>
        <v>0.7</v>
      </c>
      <c r="E43" s="50">
        <f>'Приложение 2'!K42</f>
        <v>110882.9</v>
      </c>
      <c r="F43" s="50">
        <f>'Приложение 3'!V43</f>
        <v>795672.3</v>
      </c>
      <c r="G43" s="50">
        <f t="shared" si="0"/>
        <v>906562.2000000001</v>
      </c>
    </row>
    <row r="44" spans="1:7" s="36" customFormat="1" ht="14.25" customHeight="1">
      <c r="A44" s="39">
        <v>33</v>
      </c>
      <c r="B44" s="37" t="s">
        <v>38</v>
      </c>
      <c r="C44" s="50">
        <f>'Приложение 4'!K43</f>
        <v>0</v>
      </c>
      <c r="D44" s="50">
        <f>'Приложение 5'!K43</f>
        <v>0</v>
      </c>
      <c r="E44" s="50">
        <f>'Приложение 2'!K43</f>
        <v>40986.3</v>
      </c>
      <c r="F44" s="50">
        <f>'Приложение 3'!V44</f>
        <v>305010.7</v>
      </c>
      <c r="G44" s="50">
        <f t="shared" si="0"/>
        <v>345997</v>
      </c>
    </row>
    <row r="45" spans="1:7" s="36" customFormat="1" ht="14.25" customHeight="1">
      <c r="A45" s="39">
        <v>34</v>
      </c>
      <c r="B45" s="37" t="s">
        <v>39</v>
      </c>
      <c r="C45" s="50">
        <f>'Приложение 4'!K44</f>
        <v>0</v>
      </c>
      <c r="D45" s="50">
        <f>'Приложение 5'!K44</f>
        <v>0</v>
      </c>
      <c r="E45" s="50">
        <f>'Приложение 2'!K44</f>
        <v>75973.8</v>
      </c>
      <c r="F45" s="50">
        <f>'Приложение 3'!V45</f>
        <v>555577.7</v>
      </c>
      <c r="G45" s="50">
        <f t="shared" si="0"/>
        <v>631551.5</v>
      </c>
    </row>
    <row r="46" spans="1:7" s="36" customFormat="1" ht="14.25" customHeight="1">
      <c r="A46" s="39">
        <v>35</v>
      </c>
      <c r="B46" s="37" t="s">
        <v>40</v>
      </c>
      <c r="C46" s="50">
        <f>'Приложение 4'!K45</f>
        <v>0</v>
      </c>
      <c r="D46" s="50">
        <f>'Приложение 5'!K45</f>
        <v>0</v>
      </c>
      <c r="E46" s="50">
        <f>'Приложение 2'!K45</f>
        <v>574979.7</v>
      </c>
      <c r="F46" s="50">
        <f>'Приложение 3'!V46</f>
        <v>4304902.2</v>
      </c>
      <c r="G46" s="50">
        <f t="shared" si="0"/>
        <v>4879881.9</v>
      </c>
    </row>
    <row r="47" spans="1:7" s="36" customFormat="1" ht="14.25" customHeight="1">
      <c r="A47" s="39">
        <v>36</v>
      </c>
      <c r="B47" s="37" t="s">
        <v>41</v>
      </c>
      <c r="C47" s="50">
        <f>'Приложение 4'!K46</f>
        <v>0</v>
      </c>
      <c r="D47" s="50">
        <f>'Приложение 5'!K46</f>
        <v>0</v>
      </c>
      <c r="E47" s="50">
        <f>'Приложение 2'!K46</f>
        <v>216389.1</v>
      </c>
      <c r="F47" s="50">
        <f>'Приложение 3'!V47</f>
        <v>1652949</v>
      </c>
      <c r="G47" s="50">
        <f t="shared" si="0"/>
        <v>1869338.1</v>
      </c>
    </row>
    <row r="48" spans="1:7" ht="14.25" customHeight="1">
      <c r="A48" s="39"/>
      <c r="B48" s="47" t="s">
        <v>42</v>
      </c>
      <c r="C48" s="45">
        <f>SUM(C49:C54)</f>
        <v>15.899999999999999</v>
      </c>
      <c r="D48" s="45">
        <f>SUM(D49:D54)</f>
        <v>2</v>
      </c>
      <c r="E48" s="45">
        <f>SUM(E49:E54)</f>
        <v>885878.5</v>
      </c>
      <c r="F48" s="45">
        <f>SUM(F49:F54)</f>
        <v>7085264.6</v>
      </c>
      <c r="G48" s="45">
        <f>SUM(G49:G54)</f>
        <v>7971161</v>
      </c>
    </row>
    <row r="49" spans="1:7" s="36" customFormat="1" ht="14.25" customHeight="1">
      <c r="A49" s="39">
        <v>37</v>
      </c>
      <c r="B49" s="37" t="s">
        <v>43</v>
      </c>
      <c r="C49" s="50">
        <f>'Приложение 4'!K48</f>
        <v>0</v>
      </c>
      <c r="D49" s="50">
        <f>'Приложение 5'!K48</f>
        <v>0</v>
      </c>
      <c r="E49" s="50">
        <f>'Приложение 2'!K48</f>
        <v>33925</v>
      </c>
      <c r="F49" s="50">
        <f>'Приложение 3'!V49</f>
        <v>258554.1</v>
      </c>
      <c r="G49" s="50">
        <f t="shared" si="0"/>
        <v>292479.1</v>
      </c>
    </row>
    <row r="50" spans="1:7" s="36" customFormat="1" ht="14.25" customHeight="1">
      <c r="A50" s="39">
        <v>38</v>
      </c>
      <c r="B50" s="37" t="s">
        <v>44</v>
      </c>
      <c r="C50" s="50">
        <f>'Приложение 4'!K49</f>
        <v>0</v>
      </c>
      <c r="D50" s="50">
        <f>'Приложение 5'!K49</f>
        <v>0</v>
      </c>
      <c r="E50" s="50">
        <f>'Приложение 2'!K49</f>
        <v>32815.6</v>
      </c>
      <c r="F50" s="50">
        <f>'Приложение 3'!V50</f>
        <v>196025.4</v>
      </c>
      <c r="G50" s="50">
        <f t="shared" si="0"/>
        <v>228841</v>
      </c>
    </row>
    <row r="51" spans="1:7" s="36" customFormat="1" ht="14.25" customHeight="1">
      <c r="A51" s="39">
        <v>39</v>
      </c>
      <c r="B51" s="37" t="s">
        <v>45</v>
      </c>
      <c r="C51" s="50">
        <f>'Приложение 4'!K50</f>
        <v>0</v>
      </c>
      <c r="D51" s="50">
        <f>'Приложение 5'!K50</f>
        <v>0</v>
      </c>
      <c r="E51" s="50">
        <f>'Приложение 2'!K50</f>
        <v>338753.1</v>
      </c>
      <c r="F51" s="50">
        <f>'Приложение 3'!V51</f>
        <v>2958079.9</v>
      </c>
      <c r="G51" s="85">
        <f t="shared" si="0"/>
        <v>3296833</v>
      </c>
    </row>
    <row r="52" spans="1:7" s="36" customFormat="1" ht="14.25" customHeight="1">
      <c r="A52" s="39">
        <v>40</v>
      </c>
      <c r="B52" s="37" t="s">
        <v>46</v>
      </c>
      <c r="C52" s="50">
        <f>'Приложение 4'!K51</f>
        <v>0</v>
      </c>
      <c r="D52" s="50">
        <f>'Приложение 5'!K51</f>
        <v>0</v>
      </c>
      <c r="E52" s="50">
        <f>'Приложение 2'!K51</f>
        <v>74188.8</v>
      </c>
      <c r="F52" s="50">
        <f>'Приложение 3'!V52</f>
        <v>614030.2</v>
      </c>
      <c r="G52" s="50">
        <f t="shared" si="0"/>
        <v>688219</v>
      </c>
    </row>
    <row r="53" spans="1:7" s="36" customFormat="1" ht="14.25" customHeight="1">
      <c r="A53" s="39">
        <v>41</v>
      </c>
      <c r="B53" s="37" t="s">
        <v>47</v>
      </c>
      <c r="C53" s="50">
        <f>'Приложение 4'!K52</f>
        <v>6.2</v>
      </c>
      <c r="D53" s="50">
        <f>'Приложение 5'!K52</f>
        <v>1.3</v>
      </c>
      <c r="E53" s="50">
        <f>'Приложение 2'!K52</f>
        <v>156097.2</v>
      </c>
      <c r="F53" s="50">
        <f>'Приложение 3'!V53</f>
        <v>1140889.7</v>
      </c>
      <c r="G53" s="50">
        <f t="shared" si="0"/>
        <v>1296994.4</v>
      </c>
    </row>
    <row r="54" spans="1:7" s="36" customFormat="1" ht="14.25" customHeight="1">
      <c r="A54" s="39">
        <v>42</v>
      </c>
      <c r="B54" s="37" t="s">
        <v>48</v>
      </c>
      <c r="C54" s="50">
        <f>'Приложение 4'!K53</f>
        <v>9.7</v>
      </c>
      <c r="D54" s="50">
        <f>'Приложение 5'!K53</f>
        <v>0.7</v>
      </c>
      <c r="E54" s="50">
        <f>'Приложение 2'!K53</f>
        <v>250098.8</v>
      </c>
      <c r="F54" s="50">
        <f>'Приложение 3'!V54</f>
        <v>1917685.3</v>
      </c>
      <c r="G54" s="50">
        <f t="shared" si="0"/>
        <v>2167794.5</v>
      </c>
    </row>
    <row r="55" spans="1:7" ht="14.25" customHeight="1">
      <c r="A55" s="39"/>
      <c r="B55" s="47" t="s">
        <v>49</v>
      </c>
      <c r="C55" s="45">
        <f>SUM(C56:C69)</f>
        <v>16.900000000000002</v>
      </c>
      <c r="D55" s="45">
        <f>SUM(D56:D69)</f>
        <v>4.5</v>
      </c>
      <c r="E55" s="45">
        <f>SUM(E56:E69)</f>
        <v>1436989</v>
      </c>
      <c r="F55" s="45">
        <f>SUM(F56:F69)</f>
        <v>12580642.8</v>
      </c>
      <c r="G55" s="45">
        <f>SUM(G56:G69)</f>
        <v>14017653.2</v>
      </c>
    </row>
    <row r="56" spans="1:7" s="36" customFormat="1" ht="14.25" customHeight="1">
      <c r="A56" s="39">
        <v>43</v>
      </c>
      <c r="B56" s="37" t="s">
        <v>50</v>
      </c>
      <c r="C56" s="50">
        <f>'Приложение 4'!K55</f>
        <v>0</v>
      </c>
      <c r="D56" s="50">
        <f>'Приложение 5'!K55</f>
        <v>0.8</v>
      </c>
      <c r="E56" s="50">
        <f>'Приложение 2'!K55</f>
        <v>269483</v>
      </c>
      <c r="F56" s="50">
        <f>'Приложение 3'!V56</f>
        <v>2463849.2</v>
      </c>
      <c r="G56" s="50">
        <f t="shared" si="0"/>
        <v>2733333</v>
      </c>
    </row>
    <row r="57" spans="1:7" s="36" customFormat="1" ht="14.25" customHeight="1">
      <c r="A57" s="39">
        <v>44</v>
      </c>
      <c r="B57" s="37" t="s">
        <v>51</v>
      </c>
      <c r="C57" s="50">
        <f>'Приложение 4'!K56</f>
        <v>3.1</v>
      </c>
      <c r="D57" s="50">
        <f>'Приложение 5'!K56</f>
        <v>0.7</v>
      </c>
      <c r="E57" s="50">
        <f>'Приложение 2'!K56</f>
        <v>39101.4</v>
      </c>
      <c r="F57" s="50">
        <f>'Приложение 3'!V57</f>
        <v>316204.4</v>
      </c>
      <c r="G57" s="50">
        <f t="shared" si="0"/>
        <v>355309.60000000003</v>
      </c>
    </row>
    <row r="58" spans="1:7" s="36" customFormat="1" ht="14.25" customHeight="1">
      <c r="A58" s="39">
        <v>45</v>
      </c>
      <c r="B58" s="37" t="s">
        <v>52</v>
      </c>
      <c r="C58" s="50">
        <f>'Приложение 4'!K57</f>
        <v>0</v>
      </c>
      <c r="D58" s="50">
        <f>'Приложение 5'!K57</f>
        <v>0</v>
      </c>
      <c r="E58" s="50">
        <f>'Приложение 2'!K57</f>
        <v>25378</v>
      </c>
      <c r="F58" s="50">
        <f>'Приложение 3'!V58</f>
        <v>202554.2</v>
      </c>
      <c r="G58" s="50">
        <f t="shared" si="0"/>
        <v>227932.2</v>
      </c>
    </row>
    <row r="59" spans="1:7" s="36" customFormat="1" ht="14.25" customHeight="1">
      <c r="A59" s="39">
        <v>46</v>
      </c>
      <c r="B59" s="37" t="s">
        <v>53</v>
      </c>
      <c r="C59" s="50">
        <f>'Приложение 4'!K58</f>
        <v>0</v>
      </c>
      <c r="D59" s="50">
        <f>'Приложение 5'!K58</f>
        <v>0</v>
      </c>
      <c r="E59" s="50">
        <f>'Приложение 2'!K58</f>
        <v>142124.1</v>
      </c>
      <c r="F59" s="50">
        <f>'Приложение 3'!V59</f>
        <v>1249360.3</v>
      </c>
      <c r="G59" s="50">
        <f t="shared" si="0"/>
        <v>1391484.4000000001</v>
      </c>
    </row>
    <row r="60" spans="1:7" s="36" customFormat="1" ht="14.25" customHeight="1">
      <c r="A60" s="39">
        <v>47</v>
      </c>
      <c r="B60" s="37" t="s">
        <v>54</v>
      </c>
      <c r="C60" s="50">
        <f>'Приложение 4'!K59</f>
        <v>0</v>
      </c>
      <c r="D60" s="50">
        <f>'Приложение 5'!K59</f>
        <v>0</v>
      </c>
      <c r="E60" s="50">
        <f>'Приложение 2'!K59</f>
        <v>70149.4</v>
      </c>
      <c r="F60" s="50">
        <f>'Приложение 3'!V60</f>
        <v>590379.7</v>
      </c>
      <c r="G60" s="50">
        <f t="shared" si="0"/>
        <v>660529.1</v>
      </c>
    </row>
    <row r="61" spans="1:7" s="36" customFormat="1" ht="14.25" customHeight="1">
      <c r="A61" s="39">
        <v>48</v>
      </c>
      <c r="B61" s="37" t="s">
        <v>55</v>
      </c>
      <c r="C61" s="50">
        <f>'Приложение 4'!K60</f>
        <v>0</v>
      </c>
      <c r="D61" s="50">
        <f>'Приложение 5'!K60</f>
        <v>0</v>
      </c>
      <c r="E61" s="50">
        <f>'Приложение 2'!K60</f>
        <v>69727.2</v>
      </c>
      <c r="F61" s="50">
        <f>'Приложение 3'!V61</f>
        <v>530161</v>
      </c>
      <c r="G61" s="50">
        <f t="shared" si="0"/>
        <v>599888.2</v>
      </c>
    </row>
    <row r="62" spans="1:7" s="36" customFormat="1" ht="14.25" customHeight="1">
      <c r="A62" s="39">
        <v>49</v>
      </c>
      <c r="B62" s="37" t="s">
        <v>56</v>
      </c>
      <c r="C62" s="50">
        <f>'Приложение 4'!K61</f>
        <v>3.5</v>
      </c>
      <c r="D62" s="50">
        <f>'Приложение 5'!K61</f>
        <v>0.7</v>
      </c>
      <c r="E62" s="50">
        <f>'Приложение 2'!K61</f>
        <v>58935.5</v>
      </c>
      <c r="F62" s="50">
        <f>'Приложение 3'!V62</f>
        <v>496329.7</v>
      </c>
      <c r="G62" s="50">
        <f t="shared" si="0"/>
        <v>555269.4</v>
      </c>
    </row>
    <row r="63" spans="1:7" s="36" customFormat="1" ht="14.25" customHeight="1">
      <c r="A63" s="39">
        <v>50</v>
      </c>
      <c r="B63" s="37" t="s">
        <v>57</v>
      </c>
      <c r="C63" s="50">
        <f>'Приложение 4'!K62</f>
        <v>0</v>
      </c>
      <c r="D63" s="50">
        <f>'Приложение 5'!K62</f>
        <v>0</v>
      </c>
      <c r="E63" s="50">
        <f>'Приложение 2'!K62</f>
        <v>91851.6</v>
      </c>
      <c r="F63" s="50">
        <f>'Приложение 3'!V63</f>
        <v>853315.4</v>
      </c>
      <c r="G63" s="50">
        <f t="shared" si="0"/>
        <v>945167</v>
      </c>
    </row>
    <row r="64" spans="1:7" s="36" customFormat="1" ht="14.25" customHeight="1">
      <c r="A64" s="39">
        <v>51</v>
      </c>
      <c r="B64" s="37" t="s">
        <v>58</v>
      </c>
      <c r="C64" s="50">
        <f>'Приложение 4'!K63</f>
        <v>7.2</v>
      </c>
      <c r="D64" s="50">
        <f>'Приложение 5'!K63</f>
        <v>1.6</v>
      </c>
      <c r="E64" s="50">
        <f>'Приложение 2'!K63</f>
        <v>144850.7</v>
      </c>
      <c r="F64" s="50">
        <f>'Приложение 3'!V64</f>
        <v>1366891</v>
      </c>
      <c r="G64" s="50">
        <f t="shared" si="0"/>
        <v>1511750.5</v>
      </c>
    </row>
    <row r="65" spans="1:7" s="36" customFormat="1" ht="14.25" customHeight="1">
      <c r="A65" s="39">
        <v>52</v>
      </c>
      <c r="B65" s="37" t="s">
        <v>59</v>
      </c>
      <c r="C65" s="50">
        <f>'Приложение 4'!K64</f>
        <v>0</v>
      </c>
      <c r="D65" s="50">
        <f>'Приложение 5'!K64</f>
        <v>0.7</v>
      </c>
      <c r="E65" s="50">
        <f>'Приложение 2'!K64</f>
        <v>67075.5</v>
      </c>
      <c r="F65" s="50">
        <f>'Приложение 3'!V65</f>
        <v>498927.9</v>
      </c>
      <c r="G65" s="50">
        <f t="shared" si="0"/>
        <v>566004.1</v>
      </c>
    </row>
    <row r="66" spans="1:7" s="36" customFormat="1" ht="14.25" customHeight="1">
      <c r="A66" s="39">
        <v>53</v>
      </c>
      <c r="B66" s="37" t="s">
        <v>60</v>
      </c>
      <c r="C66" s="50">
        <f>'Приложение 4'!K65</f>
        <v>0</v>
      </c>
      <c r="D66" s="50">
        <f>'Приложение 5'!K65</f>
        <v>0</v>
      </c>
      <c r="E66" s="50">
        <f>'Приложение 2'!K65</f>
        <v>156402.1</v>
      </c>
      <c r="F66" s="50">
        <f>'Приложение 3'!V66</f>
        <v>1361384.5</v>
      </c>
      <c r="G66" s="50">
        <f t="shared" si="0"/>
        <v>1517786.6</v>
      </c>
    </row>
    <row r="67" spans="1:7" s="36" customFormat="1" ht="14.25" customHeight="1">
      <c r="A67" s="39">
        <v>54</v>
      </c>
      <c r="B67" s="37" t="s">
        <v>61</v>
      </c>
      <c r="C67" s="50">
        <f>'Приложение 4'!K66</f>
        <v>0</v>
      </c>
      <c r="D67" s="50">
        <f>'Приложение 5'!K66</f>
        <v>0</v>
      </c>
      <c r="E67" s="50">
        <f>'Приложение 2'!K66</f>
        <v>116720.4</v>
      </c>
      <c r="F67" s="50">
        <f>'Приложение 3'!V67</f>
        <v>1112229.9</v>
      </c>
      <c r="G67" s="50">
        <f t="shared" si="0"/>
        <v>1228950.2999999998</v>
      </c>
    </row>
    <row r="68" spans="1:7" s="36" customFormat="1" ht="14.25" customHeight="1">
      <c r="A68" s="39">
        <v>55</v>
      </c>
      <c r="B68" s="37" t="s">
        <v>62</v>
      </c>
      <c r="C68" s="50">
        <f>'Приложение 4'!K67</f>
        <v>3.1</v>
      </c>
      <c r="D68" s="50">
        <f>'Приложение 5'!K67</f>
        <v>0</v>
      </c>
      <c r="E68" s="50">
        <f>'Приложение 2'!K67</f>
        <v>126787.3</v>
      </c>
      <c r="F68" s="50">
        <f>'Приложение 3'!V68</f>
        <v>1063023</v>
      </c>
      <c r="G68" s="50">
        <f t="shared" si="0"/>
        <v>1189813.4</v>
      </c>
    </row>
    <row r="69" spans="1:7" s="36" customFormat="1" ht="14.25" customHeight="1">
      <c r="A69" s="39">
        <v>56</v>
      </c>
      <c r="B69" s="37" t="s">
        <v>63</v>
      </c>
      <c r="C69" s="50">
        <f>'Приложение 4'!K68</f>
        <v>0</v>
      </c>
      <c r="D69" s="50">
        <f>'Приложение 5'!K68</f>
        <v>0</v>
      </c>
      <c r="E69" s="50">
        <f>'Приложение 2'!K68</f>
        <v>58402.8</v>
      </c>
      <c r="F69" s="50">
        <f>'Приложение 3'!V69</f>
        <v>476032.6</v>
      </c>
      <c r="G69" s="50">
        <f t="shared" si="0"/>
        <v>534435.4</v>
      </c>
    </row>
    <row r="70" spans="1:7" ht="14.25" customHeight="1">
      <c r="A70" s="39"/>
      <c r="B70" s="47" t="s">
        <v>64</v>
      </c>
      <c r="C70" s="45">
        <f>SUM(C71:C76)</f>
        <v>31</v>
      </c>
      <c r="D70" s="45">
        <f>SUM(D71:D76)</f>
        <v>5.800000000000001</v>
      </c>
      <c r="E70" s="45">
        <f>SUM(E71:E76)</f>
        <v>726505.9</v>
      </c>
      <c r="F70" s="45">
        <f>SUM(F71:F76)</f>
        <v>6608438.8</v>
      </c>
      <c r="G70" s="45">
        <f>SUM(G71:G76)</f>
        <v>7334981.5</v>
      </c>
    </row>
    <row r="71" spans="1:7" s="36" customFormat="1" ht="14.25" customHeight="1">
      <c r="A71" s="39">
        <v>57</v>
      </c>
      <c r="B71" s="37" t="s">
        <v>65</v>
      </c>
      <c r="C71" s="50">
        <f>'Приложение 4'!K70</f>
        <v>7.2</v>
      </c>
      <c r="D71" s="50">
        <f>'Приложение 5'!K70</f>
        <v>1.6</v>
      </c>
      <c r="E71" s="50">
        <f>'Приложение 2'!K70</f>
        <v>62601.1</v>
      </c>
      <c r="F71" s="50">
        <f>'Приложение 3'!V71</f>
        <v>492767.2</v>
      </c>
      <c r="G71" s="50">
        <f t="shared" si="0"/>
        <v>555377.1</v>
      </c>
    </row>
    <row r="72" spans="1:7" s="36" customFormat="1" ht="14.25" customHeight="1">
      <c r="A72" s="39">
        <v>58</v>
      </c>
      <c r="B72" s="37" t="s">
        <v>66</v>
      </c>
      <c r="C72" s="50">
        <f>'Приложение 4'!K71</f>
        <v>3.6</v>
      </c>
      <c r="D72" s="50">
        <f>'Приложение 5'!K71</f>
        <v>0.8</v>
      </c>
      <c r="E72" s="50">
        <f>'Приложение 2'!K71</f>
        <v>210324.5</v>
      </c>
      <c r="F72" s="50">
        <f>'Приложение 3'!V72</f>
        <v>1843552.7</v>
      </c>
      <c r="G72" s="50">
        <f t="shared" si="0"/>
        <v>2053881.5999999999</v>
      </c>
    </row>
    <row r="73" spans="1:7" s="36" customFormat="1" ht="14.25" customHeight="1">
      <c r="A73" s="39">
        <v>59</v>
      </c>
      <c r="B73" s="37" t="s">
        <v>67</v>
      </c>
      <c r="C73" s="50">
        <f>'Приложение 4'!K72</f>
        <v>3.6</v>
      </c>
      <c r="D73" s="50">
        <f>'Приложение 5'!K72</f>
        <v>0.8</v>
      </c>
      <c r="E73" s="50">
        <f>'Приложение 2'!K72</f>
        <v>100115.4</v>
      </c>
      <c r="F73" s="50">
        <f>'Приложение 3'!V73</f>
        <v>951675</v>
      </c>
      <c r="G73" s="85">
        <f t="shared" si="0"/>
        <v>1051794.8</v>
      </c>
    </row>
    <row r="74" spans="1:7" s="36" customFormat="1" ht="14.25" customHeight="1">
      <c r="A74" s="39">
        <v>60</v>
      </c>
      <c r="B74" s="37" t="s">
        <v>68</v>
      </c>
      <c r="C74" s="50">
        <f>'Приложение 4'!K73</f>
        <v>9.4</v>
      </c>
      <c r="D74" s="50">
        <f>'Приложение 5'!K73</f>
        <v>1</v>
      </c>
      <c r="E74" s="50">
        <f>'Приложение 2'!K73</f>
        <v>97192.7</v>
      </c>
      <c r="F74" s="50">
        <f>'Приложение 3'!V74</f>
        <v>1078612.2</v>
      </c>
      <c r="G74" s="50">
        <f t="shared" si="0"/>
        <v>1175815.3</v>
      </c>
    </row>
    <row r="75" spans="1:7" s="36" customFormat="1" ht="14.25" customHeight="1">
      <c r="A75" s="39">
        <v>61</v>
      </c>
      <c r="B75" s="37" t="s">
        <v>69</v>
      </c>
      <c r="C75" s="50">
        <f>'Приложение 4'!K74</f>
        <v>0</v>
      </c>
      <c r="D75" s="50">
        <f>'Приложение 5'!K74</f>
        <v>0</v>
      </c>
      <c r="E75" s="50">
        <f>'Приложение 2'!K74</f>
        <v>33960.6</v>
      </c>
      <c r="F75" s="50">
        <f>'Приложение 3'!V75</f>
        <v>387348.2</v>
      </c>
      <c r="G75" s="50">
        <f t="shared" si="0"/>
        <v>421308.8</v>
      </c>
    </row>
    <row r="76" spans="1:7" s="36" customFormat="1" ht="14.25" customHeight="1">
      <c r="A76" s="39">
        <v>62</v>
      </c>
      <c r="B76" s="37" t="s">
        <v>70</v>
      </c>
      <c r="C76" s="50">
        <f>'Приложение 4'!K75</f>
        <v>7.2</v>
      </c>
      <c r="D76" s="50">
        <f>'Приложение 5'!K75</f>
        <v>1.6</v>
      </c>
      <c r="E76" s="50">
        <f>'Приложение 2'!K75</f>
        <v>222311.6</v>
      </c>
      <c r="F76" s="50">
        <f>'Приложение 3'!V76</f>
        <v>1854483.5</v>
      </c>
      <c r="G76" s="50">
        <f aca="true" t="shared" si="1" ref="G76:G104">C76+D76+E76+F76</f>
        <v>2076803.9</v>
      </c>
    </row>
    <row r="77" spans="1:7" ht="14.25" customHeight="1">
      <c r="A77" s="39"/>
      <c r="B77" s="47" t="s">
        <v>71</v>
      </c>
      <c r="C77" s="45">
        <f>SUM(C78:C89)</f>
        <v>19.8</v>
      </c>
      <c r="D77" s="45">
        <f>SUM(D78:D89)</f>
        <v>6.7</v>
      </c>
      <c r="E77" s="45">
        <f>SUM(E78:E89)</f>
        <v>1637176.1</v>
      </c>
      <c r="F77" s="45">
        <f>SUM(F78:F89)</f>
        <v>13073610.600000001</v>
      </c>
      <c r="G77" s="51">
        <f>SUM(G78:G89)</f>
        <v>14710813.2</v>
      </c>
    </row>
    <row r="78" spans="1:7" s="36" customFormat="1" ht="14.25" customHeight="1">
      <c r="A78" s="39">
        <v>63</v>
      </c>
      <c r="B78" s="37" t="s">
        <v>72</v>
      </c>
      <c r="C78" s="50">
        <f>'Приложение 4'!K77</f>
        <v>0</v>
      </c>
      <c r="D78" s="50">
        <f>'Приложение 5'!K77</f>
        <v>0</v>
      </c>
      <c r="E78" s="50">
        <f>'Приложение 2'!K77</f>
        <v>40966</v>
      </c>
      <c r="F78" s="50">
        <f>'Приложение 3'!V78</f>
        <v>276248.2</v>
      </c>
      <c r="G78" s="50">
        <f t="shared" si="1"/>
        <v>317214.2</v>
      </c>
    </row>
    <row r="79" spans="1:7" s="36" customFormat="1" ht="14.25" customHeight="1">
      <c r="A79" s="39">
        <v>64</v>
      </c>
      <c r="B79" s="37" t="s">
        <v>73</v>
      </c>
      <c r="C79" s="50">
        <f>'Приложение 4'!K78</f>
        <v>0</v>
      </c>
      <c r="D79" s="50">
        <f>'Приложение 5'!K78</f>
        <v>0</v>
      </c>
      <c r="E79" s="50">
        <f>'Приложение 2'!K78</f>
        <v>114471.6</v>
      </c>
      <c r="F79" s="50">
        <f>'Приложение 3'!V79</f>
        <v>865855.4</v>
      </c>
      <c r="G79" s="50">
        <f t="shared" si="1"/>
        <v>980327</v>
      </c>
    </row>
    <row r="80" spans="1:7" s="36" customFormat="1" ht="14.25" customHeight="1">
      <c r="A80" s="39">
        <v>65</v>
      </c>
      <c r="B80" s="37" t="s">
        <v>74</v>
      </c>
      <c r="C80" s="50">
        <f>'Приложение 4'!K79</f>
        <v>0</v>
      </c>
      <c r="D80" s="50">
        <f>'Приложение 5'!K79</f>
        <v>0</v>
      </c>
      <c r="E80" s="50">
        <f>'Приложение 2'!K79</f>
        <v>116934.6</v>
      </c>
      <c r="F80" s="50">
        <f>'Приложение 3'!V80</f>
        <v>642929</v>
      </c>
      <c r="G80" s="50">
        <f t="shared" si="1"/>
        <v>759863.6</v>
      </c>
    </row>
    <row r="81" spans="1:7" s="36" customFormat="1" ht="14.25" customHeight="1">
      <c r="A81" s="39">
        <v>66</v>
      </c>
      <c r="B81" s="37" t="s">
        <v>75</v>
      </c>
      <c r="C81" s="50">
        <f>'Приложение 4'!K80</f>
        <v>0</v>
      </c>
      <c r="D81" s="50">
        <f>'Приложение 5'!K80</f>
        <v>0</v>
      </c>
      <c r="E81" s="50">
        <f>'Приложение 2'!K80</f>
        <v>52170.8</v>
      </c>
      <c r="F81" s="50">
        <f>'Приложение 3'!V81</f>
        <v>422827.3</v>
      </c>
      <c r="G81" s="50">
        <f t="shared" si="1"/>
        <v>474998.1</v>
      </c>
    </row>
    <row r="82" spans="1:7" s="36" customFormat="1" ht="14.25" customHeight="1">
      <c r="A82" s="39">
        <v>67</v>
      </c>
      <c r="B82" s="37" t="s">
        <v>76</v>
      </c>
      <c r="C82" s="50">
        <f>'Приложение 4'!K81</f>
        <v>0</v>
      </c>
      <c r="D82" s="50">
        <f>'Приложение 5'!K81</f>
        <v>0</v>
      </c>
      <c r="E82" s="50">
        <f>'Приложение 2'!K81</f>
        <v>176255.1</v>
      </c>
      <c r="F82" s="50">
        <f>'Приложение 3'!V82</f>
        <v>1464450.3</v>
      </c>
      <c r="G82" s="50">
        <f t="shared" si="1"/>
        <v>1640705.4000000001</v>
      </c>
    </row>
    <row r="83" spans="1:7" s="36" customFormat="1" ht="14.25" customHeight="1">
      <c r="A83" s="39">
        <v>68</v>
      </c>
      <c r="B83" s="37" t="s">
        <v>77</v>
      </c>
      <c r="C83" s="50">
        <f>'Приложение 4'!K82</f>
        <v>0</v>
      </c>
      <c r="D83" s="50">
        <f>'Приложение 5'!K82</f>
        <v>1.7</v>
      </c>
      <c r="E83" s="50">
        <f>'Приложение 2'!K82</f>
        <v>198598.7</v>
      </c>
      <c r="F83" s="50">
        <f>'Приложение 3'!V83</f>
        <v>1699801.1</v>
      </c>
      <c r="G83" s="50">
        <f t="shared" si="1"/>
        <v>1898401.5</v>
      </c>
    </row>
    <row r="84" spans="1:7" s="36" customFormat="1" ht="14.25" customHeight="1">
      <c r="A84" s="39">
        <v>69</v>
      </c>
      <c r="B84" s="37" t="s">
        <v>78</v>
      </c>
      <c r="C84" s="50">
        <f>'Приложение 4'!K83</f>
        <v>0</v>
      </c>
      <c r="D84" s="50">
        <f>'Приложение 5'!K83</f>
        <v>0</v>
      </c>
      <c r="E84" s="50">
        <f>'Приложение 2'!K83</f>
        <v>228839.4</v>
      </c>
      <c r="F84" s="50">
        <f>'Приложение 3'!V84</f>
        <v>1819103</v>
      </c>
      <c r="G84" s="50">
        <f t="shared" si="1"/>
        <v>2047942.4</v>
      </c>
    </row>
    <row r="85" spans="1:7" s="36" customFormat="1" ht="14.25" customHeight="1">
      <c r="A85" s="39">
        <v>70</v>
      </c>
      <c r="B85" s="37" t="s">
        <v>79</v>
      </c>
      <c r="C85" s="50">
        <f>'Приложение 4'!K84</f>
        <v>0</v>
      </c>
      <c r="D85" s="50">
        <f>'Приложение 5'!K84</f>
        <v>0</v>
      </c>
      <c r="E85" s="50">
        <f>'Приложение 2'!K84</f>
        <v>184741</v>
      </c>
      <c r="F85" s="50">
        <f>'Приложение 3'!V85</f>
        <v>1660305.3</v>
      </c>
      <c r="G85" s="50">
        <f t="shared" si="1"/>
        <v>1845046.3</v>
      </c>
    </row>
    <row r="86" spans="1:7" s="36" customFormat="1" ht="14.25" customHeight="1">
      <c r="A86" s="39">
        <v>71</v>
      </c>
      <c r="B86" s="37" t="s">
        <v>80</v>
      </c>
      <c r="C86" s="50">
        <f>'Приложение 4'!K85</f>
        <v>3.7</v>
      </c>
      <c r="D86" s="50">
        <f>'Приложение 5'!K85</f>
        <v>0.8</v>
      </c>
      <c r="E86" s="50">
        <f>'Приложение 2'!K85</f>
        <v>164419.4</v>
      </c>
      <c r="F86" s="50">
        <f>'Приложение 3'!V86</f>
        <v>1437104.7</v>
      </c>
      <c r="G86" s="50">
        <f t="shared" si="1"/>
        <v>1601528.5999999999</v>
      </c>
    </row>
    <row r="87" spans="1:7" s="36" customFormat="1" ht="14.25" customHeight="1">
      <c r="A87" s="39">
        <v>72</v>
      </c>
      <c r="B87" s="37" t="s">
        <v>81</v>
      </c>
      <c r="C87" s="50">
        <f>'Приложение 4'!K86</f>
        <v>0</v>
      </c>
      <c r="D87" s="50">
        <f>'Приложение 5'!K86</f>
        <v>0</v>
      </c>
      <c r="E87" s="50">
        <f>'Приложение 2'!K86</f>
        <v>168313.3</v>
      </c>
      <c r="F87" s="50">
        <f>'Приложение 3'!V87</f>
        <v>1246364.8</v>
      </c>
      <c r="G87" s="50">
        <f t="shared" si="1"/>
        <v>1414678.1</v>
      </c>
    </row>
    <row r="88" spans="1:7" s="36" customFormat="1" ht="14.25" customHeight="1">
      <c r="A88" s="39">
        <v>73</v>
      </c>
      <c r="B88" s="37" t="s">
        <v>82</v>
      </c>
      <c r="C88" s="50">
        <f>'Приложение 4'!K87</f>
        <v>4.4</v>
      </c>
      <c r="D88" s="50">
        <f>'Приложение 5'!K87</f>
        <v>0</v>
      </c>
      <c r="E88" s="50">
        <f>'Приложение 2'!K87</f>
        <v>76230.2</v>
      </c>
      <c r="F88" s="50">
        <f>'Приложение 3'!V88</f>
        <v>619508.1</v>
      </c>
      <c r="G88" s="50">
        <f t="shared" si="1"/>
        <v>695742.7</v>
      </c>
    </row>
    <row r="89" spans="1:7" s="36" customFormat="1" ht="14.25" customHeight="1">
      <c r="A89" s="39">
        <v>74</v>
      </c>
      <c r="B89" s="37" t="s">
        <v>83</v>
      </c>
      <c r="C89" s="50">
        <f>'Приложение 4'!K88</f>
        <v>11.7</v>
      </c>
      <c r="D89" s="50">
        <f>'Приложение 5'!K88</f>
        <v>4.2</v>
      </c>
      <c r="E89" s="50">
        <f>'Приложение 2'!K88</f>
        <v>115236</v>
      </c>
      <c r="F89" s="50">
        <f>'Приложение 3'!V89</f>
        <v>919113.4</v>
      </c>
      <c r="G89" s="50">
        <f t="shared" si="1"/>
        <v>1034365.3</v>
      </c>
    </row>
    <row r="90" spans="1:7" ht="14.25" customHeight="1">
      <c r="A90" s="39"/>
      <c r="B90" s="47" t="s">
        <v>84</v>
      </c>
      <c r="C90" s="45">
        <f>SUM(C91:C99)</f>
        <v>29.799999999999997</v>
      </c>
      <c r="D90" s="45">
        <f>SUM(D91:D99)</f>
        <v>6.1000000000000005</v>
      </c>
      <c r="E90" s="45">
        <f>SUM(E91:E99)</f>
        <v>467999.0999999999</v>
      </c>
      <c r="F90" s="45">
        <f>SUM(F91:F99)</f>
        <v>3913402.7</v>
      </c>
      <c r="G90" s="45">
        <f>SUM(G91:G99)</f>
        <v>4381437.7</v>
      </c>
    </row>
    <row r="91" spans="1:7" s="36" customFormat="1" ht="14.25" customHeight="1">
      <c r="A91" s="39">
        <v>75</v>
      </c>
      <c r="B91" s="37" t="s">
        <v>85</v>
      </c>
      <c r="C91" s="50">
        <f>'Приложение 4'!K90</f>
        <v>4.6</v>
      </c>
      <c r="D91" s="50">
        <f>'Приложение 5'!K90</f>
        <v>1</v>
      </c>
      <c r="E91" s="50">
        <f>'Приложение 2'!K90</f>
        <v>115920.9</v>
      </c>
      <c r="F91" s="50">
        <f>'Приложение 3'!V91</f>
        <v>892483.8</v>
      </c>
      <c r="G91" s="50">
        <f t="shared" si="1"/>
        <v>1008410.3</v>
      </c>
    </row>
    <row r="92" spans="1:7" s="36" customFormat="1" ht="14.25" customHeight="1">
      <c r="A92" s="39">
        <v>76</v>
      </c>
      <c r="B92" s="37" t="s">
        <v>86</v>
      </c>
      <c r="C92" s="50">
        <f>'Приложение 4'!K91</f>
        <v>3.8</v>
      </c>
      <c r="D92" s="50">
        <f>'Приложение 5'!K91</f>
        <v>1.6</v>
      </c>
      <c r="E92" s="50">
        <f>'Приложение 2'!K91</f>
        <v>117538.5</v>
      </c>
      <c r="F92" s="50">
        <f>'Приложение 3'!V92</f>
        <v>1046706.3</v>
      </c>
      <c r="G92" s="50">
        <f t="shared" si="1"/>
        <v>1164250.2</v>
      </c>
    </row>
    <row r="93" spans="1:7" s="36" customFormat="1" ht="14.25" customHeight="1">
      <c r="A93" s="39">
        <v>77</v>
      </c>
      <c r="B93" s="37" t="s">
        <v>87</v>
      </c>
      <c r="C93" s="50">
        <f>'Приложение 4'!K92</f>
        <v>7.9</v>
      </c>
      <c r="D93" s="50">
        <f>'Приложение 5'!K92</f>
        <v>1.7</v>
      </c>
      <c r="E93" s="50">
        <f>'Приложение 2'!K92</f>
        <v>85099.2</v>
      </c>
      <c r="F93" s="50">
        <f>'Приложение 3'!V93</f>
        <v>682132.5</v>
      </c>
      <c r="G93" s="50">
        <f t="shared" si="1"/>
        <v>767241.3</v>
      </c>
    </row>
    <row r="94" spans="1:7" s="36" customFormat="1" ht="14.25" customHeight="1">
      <c r="A94" s="39">
        <v>78</v>
      </c>
      <c r="B94" s="37" t="s">
        <v>88</v>
      </c>
      <c r="C94" s="50">
        <f>'Приложение 4'!K93</f>
        <v>4.1</v>
      </c>
      <c r="D94" s="50">
        <f>'Приложение 5'!K93</f>
        <v>0.9</v>
      </c>
      <c r="E94" s="50">
        <f>'Приложение 2'!K93</f>
        <v>67223.6</v>
      </c>
      <c r="F94" s="50">
        <f>'Приложение 3'!V94</f>
        <v>536186</v>
      </c>
      <c r="G94" s="50">
        <f t="shared" si="1"/>
        <v>603414.6</v>
      </c>
    </row>
    <row r="95" spans="1:7" s="36" customFormat="1" ht="14.25" customHeight="1">
      <c r="A95" s="39">
        <v>79</v>
      </c>
      <c r="B95" s="37" t="s">
        <v>89</v>
      </c>
      <c r="C95" s="50">
        <f>'Приложение 4'!K94</f>
        <v>5</v>
      </c>
      <c r="D95" s="50">
        <f>'Приложение 5'!K94</f>
        <v>0</v>
      </c>
      <c r="E95" s="50">
        <f>'Приложение 2'!K94</f>
        <v>20227.6</v>
      </c>
      <c r="F95" s="50">
        <f>'Приложение 3'!V95</f>
        <v>193064.7</v>
      </c>
      <c r="G95" s="85">
        <f t="shared" si="1"/>
        <v>213297.30000000002</v>
      </c>
    </row>
    <row r="96" spans="1:7" s="36" customFormat="1" ht="14.25" customHeight="1">
      <c r="A96" s="39">
        <v>80</v>
      </c>
      <c r="B96" s="37" t="s">
        <v>90</v>
      </c>
      <c r="C96" s="50">
        <f>'Приложение 4'!K95</f>
        <v>0</v>
      </c>
      <c r="D96" s="50">
        <f>'Приложение 5'!K95</f>
        <v>0</v>
      </c>
      <c r="E96" s="50">
        <f>'Приложение 2'!K95</f>
        <v>9414.1</v>
      </c>
      <c r="F96" s="50">
        <f>'Приложение 3'!V96</f>
        <v>68886.8</v>
      </c>
      <c r="G96" s="50">
        <f t="shared" si="1"/>
        <v>78300.90000000001</v>
      </c>
    </row>
    <row r="97" spans="1:7" s="36" customFormat="1" ht="14.25" customHeight="1">
      <c r="A97" s="39">
        <v>81</v>
      </c>
      <c r="B97" s="37" t="s">
        <v>91</v>
      </c>
      <c r="C97" s="50">
        <f>'Приложение 4'!K96</f>
        <v>4.4</v>
      </c>
      <c r="D97" s="50">
        <f>'Приложение 5'!K96</f>
        <v>0.9</v>
      </c>
      <c r="E97" s="50">
        <f>'Приложение 2'!K96</f>
        <v>32702.2</v>
      </c>
      <c r="F97" s="50">
        <f>'Приложение 3'!V97</f>
        <v>312684.5</v>
      </c>
      <c r="G97" s="85">
        <f t="shared" si="1"/>
        <v>345392</v>
      </c>
    </row>
    <row r="98" spans="1:7" s="36" customFormat="1" ht="14.25" customHeight="1">
      <c r="A98" s="39">
        <v>82</v>
      </c>
      <c r="B98" s="37" t="s">
        <v>92</v>
      </c>
      <c r="C98" s="50">
        <f>'Приложение 4'!K97</f>
        <v>0</v>
      </c>
      <c r="D98" s="50">
        <f>'Приложение 5'!K97</f>
        <v>0</v>
      </c>
      <c r="E98" s="50">
        <f>'Приложение 2'!K97</f>
        <v>15352.1</v>
      </c>
      <c r="F98" s="50">
        <f>'Приложение 3'!V98</f>
        <v>143123.6</v>
      </c>
      <c r="G98" s="85">
        <f t="shared" si="1"/>
        <v>158475.7</v>
      </c>
    </row>
    <row r="99" spans="1:7" s="36" customFormat="1" ht="14.25" customHeight="1">
      <c r="A99" s="39">
        <v>83</v>
      </c>
      <c r="B99" s="37" t="s">
        <v>93</v>
      </c>
      <c r="C99" s="50">
        <f>'Приложение 4'!K98</f>
        <v>0</v>
      </c>
      <c r="D99" s="50">
        <f>'Приложение 5'!K98</f>
        <v>0</v>
      </c>
      <c r="E99" s="50">
        <f>'Приложение 2'!K98</f>
        <v>4520.9</v>
      </c>
      <c r="F99" s="50">
        <f>'Приложение 3'!V99</f>
        <v>38134.5</v>
      </c>
      <c r="G99" s="50">
        <f t="shared" si="1"/>
        <v>42655.4</v>
      </c>
    </row>
    <row r="100" spans="1:7" ht="14.25" customHeight="1">
      <c r="A100" s="39"/>
      <c r="B100" s="47" t="s">
        <v>104</v>
      </c>
      <c r="C100" s="45">
        <f>SUM(C101:C102)</f>
        <v>556.9</v>
      </c>
      <c r="D100" s="45">
        <f>SUM(D101:D102)</f>
        <v>115.9</v>
      </c>
      <c r="E100" s="45">
        <f>SUM(E101:E102)</f>
        <v>326169.9</v>
      </c>
      <c r="F100" s="45">
        <f>SUM(F101:F102)</f>
        <v>1386056.5999999999</v>
      </c>
      <c r="G100" s="51">
        <f>SUM(G101:G102)</f>
        <v>1712899.2999999998</v>
      </c>
    </row>
    <row r="101" spans="1:7" s="36" customFormat="1" ht="14.25" customHeight="1">
      <c r="A101" s="39">
        <v>84</v>
      </c>
      <c r="B101" s="37" t="s">
        <v>105</v>
      </c>
      <c r="C101" s="50">
        <f>'Приложение 4'!K100</f>
        <v>347</v>
      </c>
      <c r="D101" s="50">
        <f>'Приложение 5'!K100</f>
        <v>74.3</v>
      </c>
      <c r="E101" s="50">
        <f>'Приложение 2'!K100</f>
        <v>264500.4</v>
      </c>
      <c r="F101" s="50">
        <f>'Приложение 3'!V101</f>
        <v>1166191.9</v>
      </c>
      <c r="G101" s="50">
        <f t="shared" si="1"/>
        <v>1431113.5999999999</v>
      </c>
    </row>
    <row r="102" spans="1:7" s="36" customFormat="1" ht="14.25" customHeight="1">
      <c r="A102" s="39">
        <v>85</v>
      </c>
      <c r="B102" s="37" t="s">
        <v>106</v>
      </c>
      <c r="C102" s="50">
        <f>'Приложение 4'!K101</f>
        <v>209.9</v>
      </c>
      <c r="D102" s="50">
        <f>'Приложение 5'!K101</f>
        <v>41.6</v>
      </c>
      <c r="E102" s="50">
        <f>'Приложение 2'!K101</f>
        <v>61669.5</v>
      </c>
      <c r="F102" s="50">
        <f>'Приложение 3'!V102</f>
        <v>219864.7</v>
      </c>
      <c r="G102" s="50">
        <f t="shared" si="1"/>
        <v>281785.7</v>
      </c>
    </row>
    <row r="103" spans="1:7" ht="14.25" customHeight="1">
      <c r="A103" s="39"/>
      <c r="B103" s="47" t="s">
        <v>94</v>
      </c>
      <c r="C103" s="45">
        <f>C104</f>
        <v>0</v>
      </c>
      <c r="D103" s="45">
        <f>D104</f>
        <v>0</v>
      </c>
      <c r="E103" s="45">
        <f>E104</f>
        <v>647.8</v>
      </c>
      <c r="F103" s="45">
        <f>F104</f>
        <v>9081.6</v>
      </c>
      <c r="G103" s="51">
        <f>G104</f>
        <v>9729.4</v>
      </c>
    </row>
    <row r="104" spans="1:7" s="36" customFormat="1" ht="14.25" customHeight="1">
      <c r="A104" s="39">
        <v>86</v>
      </c>
      <c r="B104" s="37" t="s">
        <v>94</v>
      </c>
      <c r="C104" s="50">
        <f>'Приложение 4'!K103</f>
        <v>0</v>
      </c>
      <c r="D104" s="50">
        <f>'Приложение 5'!K103</f>
        <v>0</v>
      </c>
      <c r="E104" s="50">
        <f>'Приложение 2'!K103</f>
        <v>647.8</v>
      </c>
      <c r="F104" s="50">
        <f>'Приложение 3'!V104</f>
        <v>9081.6</v>
      </c>
      <c r="G104" s="50">
        <f t="shared" si="1"/>
        <v>9729.4</v>
      </c>
    </row>
    <row r="105" spans="1:7" ht="12.75">
      <c r="A105" s="40"/>
      <c r="B105" s="41" t="s">
        <v>108</v>
      </c>
      <c r="C105" s="42"/>
      <c r="D105" s="42"/>
      <c r="E105" s="42"/>
      <c r="F105" s="42"/>
      <c r="G105" s="43">
        <v>4262653.1</v>
      </c>
    </row>
    <row r="107" spans="6:7" ht="12.75">
      <c r="F107" s="76"/>
      <c r="G107" s="76">
        <v>87346392.3</v>
      </c>
    </row>
    <row r="108" ht="12.75">
      <c r="G108" s="76">
        <f>G107*5/100</f>
        <v>4367319.615</v>
      </c>
    </row>
    <row r="109" ht="12.75">
      <c r="G109" s="76"/>
    </row>
    <row r="110" ht="12.75">
      <c r="G110" s="86">
        <f>G105*100/G107</f>
        <v>4.880170763503875</v>
      </c>
    </row>
    <row r="111" ht="12.75">
      <c r="G111" s="44"/>
    </row>
    <row r="112" ht="12.75">
      <c r="G112" s="44">
        <f>G107-G7</f>
        <v>0</v>
      </c>
    </row>
  </sheetData>
  <sheetProtection/>
  <mergeCells count="5">
    <mergeCell ref="A3:G3"/>
    <mergeCell ref="B1:G1"/>
    <mergeCell ref="C4:F4"/>
    <mergeCell ref="A4:A5"/>
    <mergeCell ref="B4:B5"/>
  </mergeCells>
  <printOptions/>
  <pageMargins left="0.98" right="0.59" top="0.79" bottom="0.79" header="0.51" footer="0.51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4" width="8.00390625" style="0" customWidth="1"/>
    <col min="5" max="6" width="11.25390625" style="0" customWidth="1"/>
    <col min="7" max="7" width="6.75390625" style="0" customWidth="1"/>
    <col min="8" max="9" width="12.625" style="0" customWidth="1"/>
    <col min="10" max="10" width="20.25390625" style="0" customWidth="1"/>
    <col min="11" max="11" width="24.12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95</v>
      </c>
    </row>
    <row r="2" spans="1:11" ht="69.75" customHeight="1">
      <c r="A2" s="96" t="s">
        <v>152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6.25" customHeight="1">
      <c r="A3" s="97" t="s">
        <v>96</v>
      </c>
      <c r="B3" s="97" t="s">
        <v>2</v>
      </c>
      <c r="C3" s="97" t="s">
        <v>112</v>
      </c>
      <c r="D3" s="97" t="s">
        <v>113</v>
      </c>
      <c r="E3" s="100" t="s">
        <v>97</v>
      </c>
      <c r="F3" s="101"/>
      <c r="G3" s="101"/>
      <c r="H3" s="101"/>
      <c r="I3" s="102"/>
      <c r="J3" s="97" t="s">
        <v>116</v>
      </c>
      <c r="K3" s="97" t="s">
        <v>114</v>
      </c>
    </row>
    <row r="4" spans="1:11" ht="134.25" customHeight="1">
      <c r="A4" s="98"/>
      <c r="B4" s="98"/>
      <c r="C4" s="99"/>
      <c r="D4" s="99"/>
      <c r="E4" s="3" t="s">
        <v>153</v>
      </c>
      <c r="F4" s="3" t="s">
        <v>154</v>
      </c>
      <c r="G4" s="3" t="s">
        <v>115</v>
      </c>
      <c r="H4" s="3" t="s">
        <v>155</v>
      </c>
      <c r="I4" s="3" t="s">
        <v>156</v>
      </c>
      <c r="J4" s="99"/>
      <c r="K4" s="99"/>
    </row>
    <row r="5" spans="1:11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4.25" customHeight="1">
      <c r="A6" s="15"/>
      <c r="B6" s="16" t="s">
        <v>3</v>
      </c>
      <c r="C6" s="9">
        <f>C8+C27+C39+C47+C54+C69+C76+C89+C99+C102</f>
        <v>453764</v>
      </c>
      <c r="D6" s="9"/>
      <c r="E6" s="8"/>
      <c r="F6" s="8"/>
      <c r="G6" s="8"/>
      <c r="H6" s="8"/>
      <c r="I6" s="8"/>
      <c r="J6" s="8">
        <f>J8+J27+J39+J47+J54+J69+J76+J89+J99+J102</f>
        <v>34775170.1617</v>
      </c>
      <c r="K6" s="22">
        <f>K8+K27+K39+K47+K54+K69+K76+K89+K99+K102</f>
        <v>8807316.500000002</v>
      </c>
    </row>
    <row r="7" spans="1:11" ht="12" customHeight="1">
      <c r="A7" s="15"/>
      <c r="B7" s="16"/>
      <c r="C7" s="11"/>
      <c r="D7" s="11"/>
      <c r="E7" s="18"/>
      <c r="F7" s="18"/>
      <c r="G7" s="10"/>
      <c r="H7" s="10"/>
      <c r="I7" s="10"/>
      <c r="J7" s="10"/>
      <c r="K7" s="23"/>
    </row>
    <row r="8" spans="1:11" ht="14.25" customHeight="1">
      <c r="A8" s="15"/>
      <c r="B8" s="16" t="s">
        <v>4</v>
      </c>
      <c r="C8" s="9">
        <f>SUM(C9:C26)</f>
        <v>62860</v>
      </c>
      <c r="D8" s="9">
        <f>SUM(D9:D26)</f>
        <v>5238.333333333333</v>
      </c>
      <c r="E8" s="8"/>
      <c r="F8" s="8"/>
      <c r="G8" s="8"/>
      <c r="H8" s="8"/>
      <c r="I8" s="8"/>
      <c r="J8" s="8">
        <f>SUM(J9:J26)</f>
        <v>2216750.754</v>
      </c>
      <c r="K8" s="22">
        <f>SUM(K9:K26)</f>
        <v>1120912.4000000001</v>
      </c>
    </row>
    <row r="9" spans="1:11" ht="14.25" customHeight="1">
      <c r="A9" s="15">
        <v>1</v>
      </c>
      <c r="B9" s="17" t="s">
        <v>5</v>
      </c>
      <c r="C9" s="12">
        <v>2977</v>
      </c>
      <c r="D9" s="12">
        <f>C9/12</f>
        <v>248.08333333333334</v>
      </c>
      <c r="E9" s="18">
        <v>17167.16</v>
      </c>
      <c r="F9" s="18">
        <f>E9*1.04</f>
        <v>17853.846400000002</v>
      </c>
      <c r="G9" s="13">
        <v>1</v>
      </c>
      <c r="H9" s="13">
        <f>E9*G9</f>
        <v>17167.16</v>
      </c>
      <c r="I9" s="18">
        <f>F9*G9</f>
        <v>17853.846400000002</v>
      </c>
      <c r="J9" s="18">
        <v>676532.181</v>
      </c>
      <c r="K9" s="24">
        <f>ROUND(((D9*H9+D9*I9*11+J9)/1000),1)</f>
        <v>53657.1</v>
      </c>
    </row>
    <row r="10" spans="1:11" ht="14.25" customHeight="1">
      <c r="A10" s="15">
        <v>2</v>
      </c>
      <c r="B10" s="17" t="s">
        <v>6</v>
      </c>
      <c r="C10" s="12">
        <v>3248</v>
      </c>
      <c r="D10" s="12">
        <f aca="true" t="shared" si="0" ref="D10:D73">C10/12</f>
        <v>270.6666666666667</v>
      </c>
      <c r="E10" s="18">
        <v>17167.16</v>
      </c>
      <c r="F10" s="18">
        <f aca="true" t="shared" si="1" ref="F10:F73">E10*1.04</f>
        <v>17853.846400000002</v>
      </c>
      <c r="G10" s="13">
        <v>1</v>
      </c>
      <c r="H10" s="13">
        <f aca="true" t="shared" si="2" ref="H10:H73">E10*G10</f>
        <v>17167.16</v>
      </c>
      <c r="I10" s="18">
        <f aca="true" t="shared" si="3" ref="I10:I73">F10*G10</f>
        <v>17853.846400000002</v>
      </c>
      <c r="J10" s="18">
        <v>392011.43</v>
      </c>
      <c r="K10" s="24">
        <f aca="true" t="shared" si="4" ref="K10:K73">ROUND(((D10*H10+D10*I10*11+J10)/1000),1)</f>
        <v>58195.4</v>
      </c>
    </row>
    <row r="11" spans="1:11" ht="14.25" customHeight="1">
      <c r="A11" s="15">
        <v>3</v>
      </c>
      <c r="B11" s="17" t="s">
        <v>7</v>
      </c>
      <c r="C11" s="12">
        <v>2572</v>
      </c>
      <c r="D11" s="12">
        <f t="shared" si="0"/>
        <v>214.33333333333334</v>
      </c>
      <c r="E11" s="18">
        <v>17167.16</v>
      </c>
      <c r="F11" s="18">
        <f t="shared" si="1"/>
        <v>17853.846400000002</v>
      </c>
      <c r="G11" s="13">
        <v>1</v>
      </c>
      <c r="H11" s="13">
        <f t="shared" si="2"/>
        <v>17167.16</v>
      </c>
      <c r="I11" s="18">
        <f t="shared" si="3"/>
        <v>17853.846400000002</v>
      </c>
      <c r="J11" s="18">
        <v>1000</v>
      </c>
      <c r="K11" s="24">
        <f t="shared" si="4"/>
        <v>45773.9</v>
      </c>
    </row>
    <row r="12" spans="1:11" ht="14.25" customHeight="1">
      <c r="A12" s="15">
        <v>4</v>
      </c>
      <c r="B12" s="17" t="s">
        <v>8</v>
      </c>
      <c r="C12" s="12">
        <v>5734</v>
      </c>
      <c r="D12" s="12">
        <f t="shared" si="0"/>
        <v>477.8333333333333</v>
      </c>
      <c r="E12" s="18">
        <v>17167.16</v>
      </c>
      <c r="F12" s="18">
        <f t="shared" si="1"/>
        <v>17853.846400000002</v>
      </c>
      <c r="G12" s="13">
        <v>1</v>
      </c>
      <c r="H12" s="13">
        <f t="shared" si="2"/>
        <v>17167.16</v>
      </c>
      <c r="I12" s="18">
        <f t="shared" si="3"/>
        <v>17853.846400000002</v>
      </c>
      <c r="J12" s="18">
        <v>1200</v>
      </c>
      <c r="K12" s="24">
        <f t="shared" si="4"/>
        <v>102047</v>
      </c>
    </row>
    <row r="13" spans="1:11" ht="14.25" customHeight="1">
      <c r="A13" s="15">
        <v>5</v>
      </c>
      <c r="B13" s="17" t="s">
        <v>9</v>
      </c>
      <c r="C13" s="12">
        <v>2338</v>
      </c>
      <c r="D13" s="12">
        <f t="shared" si="0"/>
        <v>194.83333333333334</v>
      </c>
      <c r="E13" s="18">
        <v>17167.16</v>
      </c>
      <c r="F13" s="18">
        <f t="shared" si="1"/>
        <v>17853.846400000002</v>
      </c>
      <c r="G13" s="13">
        <v>1</v>
      </c>
      <c r="H13" s="13">
        <f t="shared" si="2"/>
        <v>17167.16</v>
      </c>
      <c r="I13" s="18">
        <f t="shared" si="3"/>
        <v>17853.846400000002</v>
      </c>
      <c r="J13" s="18">
        <v>531317.5140000001</v>
      </c>
      <c r="K13" s="24">
        <f t="shared" si="4"/>
        <v>42139.8</v>
      </c>
    </row>
    <row r="14" spans="1:11" ht="14.25" customHeight="1">
      <c r="A14" s="15">
        <v>6</v>
      </c>
      <c r="B14" s="17" t="s">
        <v>10</v>
      </c>
      <c r="C14" s="12">
        <v>2263</v>
      </c>
      <c r="D14" s="12">
        <f t="shared" si="0"/>
        <v>188.58333333333334</v>
      </c>
      <c r="E14" s="18">
        <v>17167.16</v>
      </c>
      <c r="F14" s="18">
        <f t="shared" si="1"/>
        <v>17853.846400000002</v>
      </c>
      <c r="G14" s="13">
        <v>1</v>
      </c>
      <c r="H14" s="13">
        <f t="shared" si="2"/>
        <v>17167.16</v>
      </c>
      <c r="I14" s="18">
        <f t="shared" si="3"/>
        <v>17853.846400000002</v>
      </c>
      <c r="J14" s="18">
        <v>514273.53900000005</v>
      </c>
      <c r="K14" s="24">
        <f t="shared" si="4"/>
        <v>40788</v>
      </c>
    </row>
    <row r="15" spans="1:11" ht="14.25" customHeight="1">
      <c r="A15" s="15">
        <v>7</v>
      </c>
      <c r="B15" s="17" t="s">
        <v>11</v>
      </c>
      <c r="C15" s="12">
        <v>1417</v>
      </c>
      <c r="D15" s="12">
        <f t="shared" si="0"/>
        <v>118.08333333333333</v>
      </c>
      <c r="E15" s="18">
        <v>17167.16</v>
      </c>
      <c r="F15" s="18">
        <f t="shared" si="1"/>
        <v>17853.846400000002</v>
      </c>
      <c r="G15" s="13">
        <v>1</v>
      </c>
      <c r="H15" s="13">
        <f t="shared" si="2"/>
        <v>17167.16</v>
      </c>
      <c r="I15" s="18">
        <f t="shared" si="3"/>
        <v>17853.846400000002</v>
      </c>
      <c r="J15" s="18">
        <v>2727.04</v>
      </c>
      <c r="K15" s="24">
        <f t="shared" si="4"/>
        <v>25220.5</v>
      </c>
    </row>
    <row r="16" spans="1:11" ht="14.25" customHeight="1">
      <c r="A16" s="15">
        <v>8</v>
      </c>
      <c r="B16" s="17" t="s">
        <v>12</v>
      </c>
      <c r="C16" s="12">
        <v>3142</v>
      </c>
      <c r="D16" s="12">
        <f t="shared" si="0"/>
        <v>261.8333333333333</v>
      </c>
      <c r="E16" s="18">
        <v>17167.16</v>
      </c>
      <c r="F16" s="18">
        <f t="shared" si="1"/>
        <v>17853.846400000002</v>
      </c>
      <c r="G16" s="13">
        <v>1</v>
      </c>
      <c r="H16" s="13">
        <f t="shared" si="2"/>
        <v>17167.16</v>
      </c>
      <c r="I16" s="18">
        <f t="shared" si="3"/>
        <v>17853.846400000002</v>
      </c>
      <c r="J16" s="18">
        <v>20500</v>
      </c>
      <c r="K16" s="24">
        <f t="shared" si="4"/>
        <v>55937.5</v>
      </c>
    </row>
    <row r="17" spans="1:11" ht="14.25" customHeight="1">
      <c r="A17" s="15">
        <v>9</v>
      </c>
      <c r="B17" s="17" t="s">
        <v>13</v>
      </c>
      <c r="C17" s="12">
        <v>2567</v>
      </c>
      <c r="D17" s="12">
        <f t="shared" si="0"/>
        <v>213.91666666666666</v>
      </c>
      <c r="E17" s="18">
        <v>17167.16</v>
      </c>
      <c r="F17" s="18">
        <f t="shared" si="1"/>
        <v>17853.846400000002</v>
      </c>
      <c r="G17" s="13">
        <v>1</v>
      </c>
      <c r="H17" s="13">
        <f t="shared" si="2"/>
        <v>17167.16</v>
      </c>
      <c r="I17" s="18">
        <f t="shared" si="3"/>
        <v>17853.846400000002</v>
      </c>
      <c r="J17" s="18">
        <v>0</v>
      </c>
      <c r="K17" s="24">
        <f t="shared" si="4"/>
        <v>45683.9</v>
      </c>
    </row>
    <row r="18" spans="1:11" ht="14.25" customHeight="1">
      <c r="A18" s="15">
        <v>10</v>
      </c>
      <c r="B18" s="17" t="s">
        <v>14</v>
      </c>
      <c r="C18" s="12">
        <v>11432</v>
      </c>
      <c r="D18" s="12">
        <f t="shared" si="0"/>
        <v>952.6666666666666</v>
      </c>
      <c r="E18" s="18">
        <v>17167.16</v>
      </c>
      <c r="F18" s="18">
        <f t="shared" si="1"/>
        <v>17853.846400000002</v>
      </c>
      <c r="G18" s="13">
        <v>1</v>
      </c>
      <c r="H18" s="13">
        <f t="shared" si="2"/>
        <v>17167.16</v>
      </c>
      <c r="I18" s="18">
        <f t="shared" si="3"/>
        <v>17853.846400000002</v>
      </c>
      <c r="J18" s="18">
        <v>2000</v>
      </c>
      <c r="K18" s="24">
        <f t="shared" si="4"/>
        <v>203453</v>
      </c>
    </row>
    <row r="19" spans="1:11" ht="14.25" customHeight="1">
      <c r="A19" s="15">
        <v>11</v>
      </c>
      <c r="B19" s="17" t="s">
        <v>15</v>
      </c>
      <c r="C19" s="12">
        <v>8865</v>
      </c>
      <c r="D19" s="12">
        <f t="shared" si="0"/>
        <v>738.75</v>
      </c>
      <c r="E19" s="18">
        <v>17167.16</v>
      </c>
      <c r="F19" s="18">
        <f t="shared" si="1"/>
        <v>17853.846400000002</v>
      </c>
      <c r="G19" s="13">
        <v>1</v>
      </c>
      <c r="H19" s="13">
        <f t="shared" si="2"/>
        <v>17167.16</v>
      </c>
      <c r="I19" s="18">
        <f t="shared" si="3"/>
        <v>17853.846400000002</v>
      </c>
      <c r="J19" s="18">
        <v>0</v>
      </c>
      <c r="K19" s="24">
        <f t="shared" si="4"/>
        <v>157767.1</v>
      </c>
    </row>
    <row r="20" spans="1:11" ht="14.25" customHeight="1">
      <c r="A20" s="15">
        <v>12</v>
      </c>
      <c r="B20" s="17" t="s">
        <v>16</v>
      </c>
      <c r="C20" s="12">
        <v>1759</v>
      </c>
      <c r="D20" s="12">
        <f t="shared" si="0"/>
        <v>146.58333333333334</v>
      </c>
      <c r="E20" s="18">
        <v>17167.16</v>
      </c>
      <c r="F20" s="18">
        <f t="shared" si="1"/>
        <v>17853.846400000002</v>
      </c>
      <c r="G20" s="13">
        <v>1</v>
      </c>
      <c r="H20" s="13">
        <f t="shared" si="2"/>
        <v>17167.16</v>
      </c>
      <c r="I20" s="18">
        <f t="shared" si="3"/>
        <v>17853.846400000002</v>
      </c>
      <c r="J20" s="18">
        <v>0</v>
      </c>
      <c r="K20" s="24">
        <f t="shared" si="4"/>
        <v>31304.3</v>
      </c>
    </row>
    <row r="21" spans="1:11" ht="14.25" customHeight="1">
      <c r="A21" s="15">
        <v>13</v>
      </c>
      <c r="B21" s="17" t="s">
        <v>17</v>
      </c>
      <c r="C21" s="12">
        <v>2102</v>
      </c>
      <c r="D21" s="12">
        <f t="shared" si="0"/>
        <v>175.16666666666666</v>
      </c>
      <c r="E21" s="18">
        <v>17167.16</v>
      </c>
      <c r="F21" s="18">
        <f t="shared" si="1"/>
        <v>17853.846400000002</v>
      </c>
      <c r="G21" s="13">
        <v>1</v>
      </c>
      <c r="H21" s="13">
        <f t="shared" si="2"/>
        <v>17167.16</v>
      </c>
      <c r="I21" s="18">
        <f t="shared" si="3"/>
        <v>17853.846400000002</v>
      </c>
      <c r="J21" s="18">
        <v>15528</v>
      </c>
      <c r="K21" s="24">
        <f t="shared" si="4"/>
        <v>37424</v>
      </c>
    </row>
    <row r="22" spans="1:11" ht="14.25" customHeight="1">
      <c r="A22" s="15">
        <v>14</v>
      </c>
      <c r="B22" s="17" t="s">
        <v>18</v>
      </c>
      <c r="C22" s="12">
        <v>1982</v>
      </c>
      <c r="D22" s="12">
        <f t="shared" si="0"/>
        <v>165.16666666666666</v>
      </c>
      <c r="E22" s="18">
        <v>17167.16</v>
      </c>
      <c r="F22" s="18">
        <f t="shared" si="1"/>
        <v>17853.846400000002</v>
      </c>
      <c r="G22" s="13">
        <v>1</v>
      </c>
      <c r="H22" s="13">
        <f t="shared" si="2"/>
        <v>17167.16</v>
      </c>
      <c r="I22" s="18">
        <f t="shared" si="3"/>
        <v>17853.846400000002</v>
      </c>
      <c r="J22" s="18">
        <v>1100</v>
      </c>
      <c r="K22" s="24">
        <f t="shared" si="4"/>
        <v>35274</v>
      </c>
    </row>
    <row r="23" spans="1:11" ht="14.25" customHeight="1">
      <c r="A23" s="15">
        <v>15</v>
      </c>
      <c r="B23" s="17" t="s">
        <v>19</v>
      </c>
      <c r="C23" s="12">
        <v>2601</v>
      </c>
      <c r="D23" s="12">
        <f t="shared" si="0"/>
        <v>216.75</v>
      </c>
      <c r="E23" s="18">
        <v>17167.16</v>
      </c>
      <c r="F23" s="18">
        <f t="shared" si="1"/>
        <v>17853.846400000002</v>
      </c>
      <c r="G23" s="13">
        <v>1</v>
      </c>
      <c r="H23" s="13">
        <f t="shared" si="2"/>
        <v>17167.16</v>
      </c>
      <c r="I23" s="18">
        <f t="shared" si="3"/>
        <v>17853.846400000002</v>
      </c>
      <c r="J23" s="18">
        <v>12000</v>
      </c>
      <c r="K23" s="24">
        <f t="shared" si="4"/>
        <v>46301</v>
      </c>
    </row>
    <row r="24" spans="1:11" ht="14.25" customHeight="1">
      <c r="A24" s="15">
        <v>16</v>
      </c>
      <c r="B24" s="17" t="s">
        <v>20</v>
      </c>
      <c r="C24" s="12">
        <v>2647</v>
      </c>
      <c r="D24" s="12">
        <f t="shared" si="0"/>
        <v>220.58333333333334</v>
      </c>
      <c r="E24" s="18">
        <v>17167.16</v>
      </c>
      <c r="F24" s="18">
        <f t="shared" si="1"/>
        <v>17853.846400000002</v>
      </c>
      <c r="G24" s="13">
        <v>1</v>
      </c>
      <c r="H24" s="13">
        <f t="shared" si="2"/>
        <v>17167.16</v>
      </c>
      <c r="I24" s="18">
        <f t="shared" si="3"/>
        <v>17853.846400000002</v>
      </c>
      <c r="J24" s="18">
        <v>17000</v>
      </c>
      <c r="K24" s="24">
        <f t="shared" si="4"/>
        <v>47124.7</v>
      </c>
    </row>
    <row r="25" spans="1:11" ht="14.25" customHeight="1">
      <c r="A25" s="15">
        <v>17</v>
      </c>
      <c r="B25" s="17" t="s">
        <v>21</v>
      </c>
      <c r="C25" s="12">
        <v>2923</v>
      </c>
      <c r="D25" s="12">
        <f t="shared" si="0"/>
        <v>243.58333333333334</v>
      </c>
      <c r="E25" s="18">
        <v>17167.16</v>
      </c>
      <c r="F25" s="18">
        <f t="shared" si="1"/>
        <v>17853.846400000002</v>
      </c>
      <c r="G25" s="13">
        <v>1</v>
      </c>
      <c r="H25" s="13">
        <f t="shared" si="2"/>
        <v>17167.16</v>
      </c>
      <c r="I25" s="18">
        <f t="shared" si="3"/>
        <v>17853.846400000002</v>
      </c>
      <c r="J25" s="18">
        <v>13635.18</v>
      </c>
      <c r="K25" s="24">
        <f t="shared" si="4"/>
        <v>52033.2</v>
      </c>
    </row>
    <row r="26" spans="1:11" ht="14.25" customHeight="1">
      <c r="A26" s="15">
        <v>18</v>
      </c>
      <c r="B26" s="17" t="s">
        <v>22</v>
      </c>
      <c r="C26" s="12">
        <v>2291</v>
      </c>
      <c r="D26" s="12">
        <f t="shared" si="0"/>
        <v>190.91666666666666</v>
      </c>
      <c r="E26" s="18">
        <v>17167.16</v>
      </c>
      <c r="F26" s="18">
        <f t="shared" si="1"/>
        <v>17853.846400000002</v>
      </c>
      <c r="G26" s="13">
        <v>1</v>
      </c>
      <c r="H26" s="13">
        <f t="shared" si="2"/>
        <v>17167.16</v>
      </c>
      <c r="I26" s="18">
        <f t="shared" si="3"/>
        <v>17853.846400000002</v>
      </c>
      <c r="J26" s="18">
        <v>15925.87</v>
      </c>
      <c r="K26" s="24">
        <f t="shared" si="4"/>
        <v>40788</v>
      </c>
    </row>
    <row r="27" spans="1:11" ht="14.25" customHeight="1">
      <c r="A27" s="15"/>
      <c r="B27" s="16" t="s">
        <v>23</v>
      </c>
      <c r="C27" s="9">
        <f>SUM(C28:C38)</f>
        <v>20512</v>
      </c>
      <c r="D27" s="9">
        <f>SUM(D28:D38)</f>
        <v>1709.3333333333335</v>
      </c>
      <c r="E27" s="18"/>
      <c r="F27" s="18"/>
      <c r="G27" s="8"/>
      <c r="H27" s="13"/>
      <c r="I27" s="18"/>
      <c r="J27" s="8">
        <f>SUM(J28:J38)</f>
        <v>863653.4444000002</v>
      </c>
      <c r="K27" s="8">
        <f>SUM(K28:K38)</f>
        <v>405361.2</v>
      </c>
    </row>
    <row r="28" spans="1:11" ht="14.25" customHeight="1">
      <c r="A28" s="15">
        <v>19</v>
      </c>
      <c r="B28" s="17" t="s">
        <v>24</v>
      </c>
      <c r="C28" s="12">
        <v>1330</v>
      </c>
      <c r="D28" s="12">
        <f t="shared" si="0"/>
        <v>110.83333333333333</v>
      </c>
      <c r="E28" s="18">
        <v>17167.16</v>
      </c>
      <c r="F28" s="18">
        <f t="shared" si="1"/>
        <v>17853.846400000002</v>
      </c>
      <c r="G28" s="13">
        <v>1.208</v>
      </c>
      <c r="H28" s="13">
        <f t="shared" si="2"/>
        <v>20737.92928</v>
      </c>
      <c r="I28" s="18">
        <f t="shared" si="3"/>
        <v>21567.4464512</v>
      </c>
      <c r="J28" s="18">
        <v>11036</v>
      </c>
      <c r="K28" s="24">
        <f t="shared" si="4"/>
        <v>28603.8</v>
      </c>
    </row>
    <row r="29" spans="1:11" ht="14.25" customHeight="1">
      <c r="A29" s="15">
        <v>20</v>
      </c>
      <c r="B29" s="17" t="s">
        <v>25</v>
      </c>
      <c r="C29" s="12">
        <v>1838</v>
      </c>
      <c r="D29" s="12">
        <f t="shared" si="0"/>
        <v>153.16666666666666</v>
      </c>
      <c r="E29" s="18">
        <v>17167.16</v>
      </c>
      <c r="F29" s="18">
        <f t="shared" si="1"/>
        <v>17853.846400000002</v>
      </c>
      <c r="G29" s="13">
        <v>1.3</v>
      </c>
      <c r="H29" s="13">
        <f t="shared" si="2"/>
        <v>22317.308</v>
      </c>
      <c r="I29" s="18">
        <f t="shared" si="3"/>
        <v>23210.000320000003</v>
      </c>
      <c r="J29" s="18">
        <v>65000</v>
      </c>
      <c r="K29" s="24">
        <f t="shared" si="4"/>
        <v>42588.2</v>
      </c>
    </row>
    <row r="30" spans="1:11" ht="14.25" customHeight="1">
      <c r="A30" s="15">
        <v>21</v>
      </c>
      <c r="B30" s="17" t="s">
        <v>26</v>
      </c>
      <c r="C30" s="12">
        <v>1891</v>
      </c>
      <c r="D30" s="12">
        <f t="shared" si="0"/>
        <v>157.58333333333334</v>
      </c>
      <c r="E30" s="18">
        <v>17167.16</v>
      </c>
      <c r="F30" s="18">
        <f t="shared" si="1"/>
        <v>17853.846400000002</v>
      </c>
      <c r="G30" s="33">
        <v>1.227</v>
      </c>
      <c r="H30" s="13">
        <f t="shared" si="2"/>
        <v>21064.105320000002</v>
      </c>
      <c r="I30" s="18">
        <f t="shared" si="3"/>
        <v>21906.669532800006</v>
      </c>
      <c r="J30" s="18">
        <v>16098.61</v>
      </c>
      <c r="K30" s="24">
        <f t="shared" si="4"/>
        <v>41308.8</v>
      </c>
    </row>
    <row r="31" spans="1:11" ht="14.25" customHeight="1">
      <c r="A31" s="15">
        <v>22</v>
      </c>
      <c r="B31" s="17" t="s">
        <v>107</v>
      </c>
      <c r="C31" s="12">
        <v>120</v>
      </c>
      <c r="D31" s="12">
        <f t="shared" si="0"/>
        <v>10</v>
      </c>
      <c r="E31" s="18">
        <v>17167.16</v>
      </c>
      <c r="F31" s="18">
        <f t="shared" si="1"/>
        <v>17853.846400000002</v>
      </c>
      <c r="G31" s="33">
        <v>1.54</v>
      </c>
      <c r="H31" s="13">
        <f t="shared" si="2"/>
        <v>26437.4264</v>
      </c>
      <c r="I31" s="18">
        <f t="shared" si="3"/>
        <v>27494.923456000004</v>
      </c>
      <c r="J31" s="18">
        <v>41996.3544</v>
      </c>
      <c r="K31" s="24">
        <f t="shared" si="4"/>
        <v>3330.8</v>
      </c>
    </row>
    <row r="32" spans="1:11" ht="14.25" customHeight="1">
      <c r="A32" s="15">
        <v>23</v>
      </c>
      <c r="B32" s="17" t="s">
        <v>27</v>
      </c>
      <c r="C32" s="12">
        <v>2364</v>
      </c>
      <c r="D32" s="12">
        <f t="shared" si="0"/>
        <v>197</v>
      </c>
      <c r="E32" s="18">
        <v>17167.16</v>
      </c>
      <c r="F32" s="18">
        <f t="shared" si="1"/>
        <v>17853.846400000002</v>
      </c>
      <c r="G32" s="13">
        <v>1.2</v>
      </c>
      <c r="H32" s="13">
        <f t="shared" si="2"/>
        <v>20600.592</v>
      </c>
      <c r="I32" s="18">
        <f t="shared" si="3"/>
        <v>21424.615680000003</v>
      </c>
      <c r="J32" s="18">
        <v>80000</v>
      </c>
      <c r="K32" s="24">
        <f t="shared" si="4"/>
        <v>50565.5</v>
      </c>
    </row>
    <row r="33" spans="1:11" ht="14.25" customHeight="1">
      <c r="A33" s="15">
        <v>24</v>
      </c>
      <c r="B33" s="17" t="s">
        <v>28</v>
      </c>
      <c r="C33" s="12">
        <v>2161</v>
      </c>
      <c r="D33" s="12">
        <f t="shared" si="0"/>
        <v>180.08333333333334</v>
      </c>
      <c r="E33" s="18">
        <v>17167.16</v>
      </c>
      <c r="F33" s="18">
        <f t="shared" si="1"/>
        <v>17853.846400000002</v>
      </c>
      <c r="G33" s="13">
        <v>1</v>
      </c>
      <c r="H33" s="13">
        <f t="shared" si="2"/>
        <v>17167.16</v>
      </c>
      <c r="I33" s="18">
        <f t="shared" si="3"/>
        <v>17853.846400000002</v>
      </c>
      <c r="J33" s="18">
        <v>0</v>
      </c>
      <c r="K33" s="24">
        <f t="shared" si="4"/>
        <v>38458.5</v>
      </c>
    </row>
    <row r="34" spans="1:11" ht="14.25" customHeight="1">
      <c r="A34" s="15">
        <v>25</v>
      </c>
      <c r="B34" s="17" t="s">
        <v>29</v>
      </c>
      <c r="C34" s="12">
        <v>4652</v>
      </c>
      <c r="D34" s="12">
        <f t="shared" si="0"/>
        <v>387.6666666666667</v>
      </c>
      <c r="E34" s="18">
        <v>17167.16</v>
      </c>
      <c r="F34" s="18">
        <f t="shared" si="1"/>
        <v>17853.846400000002</v>
      </c>
      <c r="G34" s="13">
        <v>1</v>
      </c>
      <c r="H34" s="13">
        <f t="shared" si="2"/>
        <v>17167.16</v>
      </c>
      <c r="I34" s="18">
        <f t="shared" si="3"/>
        <v>17853.846400000002</v>
      </c>
      <c r="J34" s="18">
        <v>568074.42</v>
      </c>
      <c r="K34" s="24">
        <f t="shared" si="4"/>
        <v>83358</v>
      </c>
    </row>
    <row r="35" spans="1:11" ht="14.25" customHeight="1">
      <c r="A35" s="15">
        <v>26</v>
      </c>
      <c r="B35" s="17" t="s">
        <v>30</v>
      </c>
      <c r="C35" s="12">
        <v>2494</v>
      </c>
      <c r="D35" s="12">
        <f t="shared" si="0"/>
        <v>207.83333333333334</v>
      </c>
      <c r="E35" s="18">
        <v>17167.16</v>
      </c>
      <c r="F35" s="18">
        <f t="shared" si="1"/>
        <v>17853.846400000002</v>
      </c>
      <c r="G35" s="13">
        <v>1</v>
      </c>
      <c r="H35" s="13">
        <f t="shared" si="2"/>
        <v>17167.16</v>
      </c>
      <c r="I35" s="18">
        <f t="shared" si="3"/>
        <v>17853.846400000002</v>
      </c>
      <c r="J35" s="18">
        <v>1072.64</v>
      </c>
      <c r="K35" s="24">
        <f t="shared" si="4"/>
        <v>44385.8</v>
      </c>
    </row>
    <row r="36" spans="1:11" ht="14.25" customHeight="1">
      <c r="A36" s="15">
        <v>27</v>
      </c>
      <c r="B36" s="17" t="s">
        <v>31</v>
      </c>
      <c r="C36" s="12">
        <v>1055</v>
      </c>
      <c r="D36" s="12">
        <f t="shared" si="0"/>
        <v>87.91666666666667</v>
      </c>
      <c r="E36" s="18">
        <v>17167.16</v>
      </c>
      <c r="F36" s="18">
        <f t="shared" si="1"/>
        <v>17853.846400000002</v>
      </c>
      <c r="G36" s="13">
        <v>1.4</v>
      </c>
      <c r="H36" s="13">
        <f t="shared" si="2"/>
        <v>24034.023999999998</v>
      </c>
      <c r="I36" s="18">
        <f t="shared" si="3"/>
        <v>24995.384960000003</v>
      </c>
      <c r="J36" s="18">
        <v>375.42</v>
      </c>
      <c r="K36" s="24">
        <f t="shared" si="4"/>
        <v>26286</v>
      </c>
    </row>
    <row r="37" spans="1:11" ht="14.25" customHeight="1">
      <c r="A37" s="15">
        <v>28</v>
      </c>
      <c r="B37" s="17" t="s">
        <v>32</v>
      </c>
      <c r="C37" s="12">
        <v>1257</v>
      </c>
      <c r="D37" s="12">
        <f t="shared" si="0"/>
        <v>104.75</v>
      </c>
      <c r="E37" s="18">
        <v>17167.16</v>
      </c>
      <c r="F37" s="18">
        <f t="shared" si="1"/>
        <v>17853.846400000002</v>
      </c>
      <c r="G37" s="13">
        <v>1</v>
      </c>
      <c r="H37" s="13">
        <f t="shared" si="2"/>
        <v>17167.16</v>
      </c>
      <c r="I37" s="18">
        <f t="shared" si="3"/>
        <v>17853.846400000002</v>
      </c>
      <c r="J37" s="18">
        <v>0</v>
      </c>
      <c r="K37" s="24">
        <f t="shared" si="4"/>
        <v>22370.4</v>
      </c>
    </row>
    <row r="38" spans="1:11" ht="14.25" customHeight="1">
      <c r="A38" s="15">
        <v>29</v>
      </c>
      <c r="B38" s="17" t="s">
        <v>33</v>
      </c>
      <c r="C38" s="12">
        <v>1350</v>
      </c>
      <c r="D38" s="12">
        <f t="shared" si="0"/>
        <v>112.5</v>
      </c>
      <c r="E38" s="18">
        <v>17167.16</v>
      </c>
      <c r="F38" s="18">
        <f t="shared" si="1"/>
        <v>17853.846400000002</v>
      </c>
      <c r="G38" s="13">
        <v>1</v>
      </c>
      <c r="H38" s="13">
        <f t="shared" si="2"/>
        <v>17167.16</v>
      </c>
      <c r="I38" s="18">
        <f t="shared" si="3"/>
        <v>17853.846400000002</v>
      </c>
      <c r="J38" s="18">
        <v>80000</v>
      </c>
      <c r="K38" s="24">
        <f t="shared" si="4"/>
        <v>24105.4</v>
      </c>
    </row>
    <row r="39" spans="1:11" ht="14.25" customHeight="1">
      <c r="A39" s="15"/>
      <c r="B39" s="16" t="s">
        <v>34</v>
      </c>
      <c r="C39" s="9">
        <f>SUM(C40:C46)</f>
        <v>100170</v>
      </c>
      <c r="D39" s="9">
        <f>SUM(D40:D46)</f>
        <v>8347.5</v>
      </c>
      <c r="E39" s="18"/>
      <c r="F39" s="18"/>
      <c r="G39" s="8"/>
      <c r="H39" s="13"/>
      <c r="I39" s="18"/>
      <c r="J39" s="8">
        <f>SUM(J40:J46)</f>
        <v>16988815.981000002</v>
      </c>
      <c r="K39" s="8">
        <f>SUM(K40:K46)</f>
        <v>1799676.6</v>
      </c>
    </row>
    <row r="40" spans="1:11" ht="14.25" customHeight="1">
      <c r="A40" s="15">
        <v>30</v>
      </c>
      <c r="B40" s="17" t="s">
        <v>35</v>
      </c>
      <c r="C40" s="12">
        <v>32850</v>
      </c>
      <c r="D40" s="12">
        <f t="shared" si="0"/>
        <v>2737.5</v>
      </c>
      <c r="E40" s="18">
        <v>17167.16</v>
      </c>
      <c r="F40" s="18">
        <f t="shared" si="1"/>
        <v>17853.846400000002</v>
      </c>
      <c r="G40" s="13">
        <v>1</v>
      </c>
      <c r="H40" s="13">
        <f t="shared" si="2"/>
        <v>17167.16</v>
      </c>
      <c r="I40" s="18">
        <f t="shared" si="3"/>
        <v>17853.846400000002</v>
      </c>
      <c r="J40" s="18">
        <v>5586333.25</v>
      </c>
      <c r="K40" s="24">
        <f t="shared" si="4"/>
        <v>590205.4</v>
      </c>
    </row>
    <row r="41" spans="1:11" ht="14.25" customHeight="1">
      <c r="A41" s="15">
        <v>31</v>
      </c>
      <c r="B41" s="17" t="s">
        <v>36</v>
      </c>
      <c r="C41" s="12">
        <v>10565</v>
      </c>
      <c r="D41" s="12">
        <f t="shared" si="0"/>
        <v>880.4166666666666</v>
      </c>
      <c r="E41" s="18">
        <v>17167.16</v>
      </c>
      <c r="F41" s="18">
        <f t="shared" si="1"/>
        <v>17853.846400000002</v>
      </c>
      <c r="G41" s="13">
        <v>1</v>
      </c>
      <c r="H41" s="13">
        <f t="shared" si="2"/>
        <v>17167.16</v>
      </c>
      <c r="I41" s="18">
        <f t="shared" si="3"/>
        <v>17853.846400000002</v>
      </c>
      <c r="J41" s="18">
        <v>2238051</v>
      </c>
      <c r="K41" s="24">
        <f t="shared" si="4"/>
        <v>190259.4</v>
      </c>
    </row>
    <row r="42" spans="1:11" ht="14.25" customHeight="1">
      <c r="A42" s="15">
        <v>32</v>
      </c>
      <c r="B42" s="17" t="s">
        <v>37</v>
      </c>
      <c r="C42" s="12">
        <v>6152</v>
      </c>
      <c r="D42" s="12">
        <f t="shared" si="0"/>
        <v>512.6666666666666</v>
      </c>
      <c r="E42" s="18">
        <v>17167.16</v>
      </c>
      <c r="F42" s="18">
        <f t="shared" si="1"/>
        <v>17853.846400000002</v>
      </c>
      <c r="G42" s="13">
        <v>1</v>
      </c>
      <c r="H42" s="13">
        <f t="shared" si="2"/>
        <v>17167.16</v>
      </c>
      <c r="I42" s="18">
        <f t="shared" si="3"/>
        <v>17853.846400000002</v>
      </c>
      <c r="J42" s="18">
        <v>1398060.4560000002</v>
      </c>
      <c r="K42" s="24">
        <f t="shared" si="4"/>
        <v>110882.9</v>
      </c>
    </row>
    <row r="43" spans="1:11" ht="14.25" customHeight="1">
      <c r="A43" s="15">
        <v>33</v>
      </c>
      <c r="B43" s="17" t="s">
        <v>38</v>
      </c>
      <c r="C43" s="12">
        <v>2274</v>
      </c>
      <c r="D43" s="12">
        <f t="shared" si="0"/>
        <v>189.5</v>
      </c>
      <c r="E43" s="18">
        <v>17167.16</v>
      </c>
      <c r="F43" s="18">
        <f t="shared" si="1"/>
        <v>17853.846400000002</v>
      </c>
      <c r="G43" s="13">
        <v>1</v>
      </c>
      <c r="H43" s="13">
        <f t="shared" si="2"/>
        <v>17167.16</v>
      </c>
      <c r="I43" s="18">
        <f t="shared" si="3"/>
        <v>17853.846400000002</v>
      </c>
      <c r="J43" s="18">
        <v>516773.32200000004</v>
      </c>
      <c r="K43" s="24">
        <f t="shared" si="4"/>
        <v>40986.3</v>
      </c>
    </row>
    <row r="44" spans="1:11" ht="14.25" customHeight="1">
      <c r="A44" s="15">
        <v>34</v>
      </c>
      <c r="B44" s="17" t="s">
        <v>39</v>
      </c>
      <c r="C44" s="12">
        <v>4269</v>
      </c>
      <c r="D44" s="12">
        <f t="shared" si="0"/>
        <v>355.75</v>
      </c>
      <c r="E44" s="18">
        <v>17167.16</v>
      </c>
      <c r="F44" s="18">
        <f t="shared" si="1"/>
        <v>17853.846400000002</v>
      </c>
      <c r="G44" s="13">
        <v>1</v>
      </c>
      <c r="H44" s="13">
        <f t="shared" si="2"/>
        <v>17167.16</v>
      </c>
      <c r="I44" s="18">
        <f t="shared" si="3"/>
        <v>17853.846400000002</v>
      </c>
      <c r="J44" s="18">
        <v>0</v>
      </c>
      <c r="K44" s="24">
        <f t="shared" si="4"/>
        <v>75973.8</v>
      </c>
    </row>
    <row r="45" spans="1:11" ht="14.25" customHeight="1">
      <c r="A45" s="15">
        <v>35</v>
      </c>
      <c r="B45" s="17" t="s">
        <v>40</v>
      </c>
      <c r="C45" s="12">
        <v>31901</v>
      </c>
      <c r="D45" s="12">
        <f t="shared" si="0"/>
        <v>2658.4166666666665</v>
      </c>
      <c r="E45" s="18">
        <v>17167.16</v>
      </c>
      <c r="F45" s="18">
        <f t="shared" si="1"/>
        <v>17853.846400000002</v>
      </c>
      <c r="G45" s="13">
        <v>1</v>
      </c>
      <c r="H45" s="13">
        <f t="shared" si="2"/>
        <v>17167.16</v>
      </c>
      <c r="I45" s="18">
        <f t="shared" si="3"/>
        <v>17853.846400000002</v>
      </c>
      <c r="J45" s="18">
        <v>7249597.953000001</v>
      </c>
      <c r="K45" s="24">
        <f t="shared" si="4"/>
        <v>574979.7</v>
      </c>
    </row>
    <row r="46" spans="1:11" ht="14.25" customHeight="1">
      <c r="A46" s="15">
        <v>36</v>
      </c>
      <c r="B46" s="17" t="s">
        <v>41</v>
      </c>
      <c r="C46" s="12">
        <v>12159</v>
      </c>
      <c r="D46" s="12">
        <f t="shared" si="0"/>
        <v>1013.25</v>
      </c>
      <c r="E46" s="18">
        <v>17167.16</v>
      </c>
      <c r="F46" s="18">
        <f t="shared" si="1"/>
        <v>17853.846400000002</v>
      </c>
      <c r="G46" s="13">
        <v>1</v>
      </c>
      <c r="H46" s="13">
        <f t="shared" si="2"/>
        <v>17167.16</v>
      </c>
      <c r="I46" s="18">
        <f t="shared" si="3"/>
        <v>17853.846400000002</v>
      </c>
      <c r="J46" s="18">
        <v>0</v>
      </c>
      <c r="K46" s="24">
        <f t="shared" si="4"/>
        <v>216389.1</v>
      </c>
    </row>
    <row r="47" spans="1:11" ht="14.25" customHeight="1">
      <c r="A47" s="15"/>
      <c r="B47" s="16" t="s">
        <v>42</v>
      </c>
      <c r="C47" s="9">
        <f>SUM(C48:C53)</f>
        <v>49099</v>
      </c>
      <c r="D47" s="9">
        <f>SUM(D48:D53)</f>
        <v>4091.5833333333335</v>
      </c>
      <c r="E47" s="18"/>
      <c r="F47" s="18"/>
      <c r="G47" s="8"/>
      <c r="H47" s="13"/>
      <c r="I47" s="18"/>
      <c r="J47" s="8">
        <f>SUM(J48:J53)</f>
        <v>3985117.5500000003</v>
      </c>
      <c r="K47" s="8">
        <f>SUM(K48:K53)</f>
        <v>885878.5</v>
      </c>
    </row>
    <row r="48" spans="1:11" ht="14.25" customHeight="1">
      <c r="A48" s="15">
        <v>37</v>
      </c>
      <c r="B48" s="17" t="s">
        <v>43</v>
      </c>
      <c r="C48" s="12">
        <v>1883</v>
      </c>
      <c r="D48" s="12">
        <f t="shared" si="0"/>
        <v>156.91666666666666</v>
      </c>
      <c r="E48" s="18">
        <v>17167.16</v>
      </c>
      <c r="F48" s="18">
        <f t="shared" si="1"/>
        <v>17853.846400000002</v>
      </c>
      <c r="G48" s="13">
        <v>1</v>
      </c>
      <c r="H48" s="13">
        <f t="shared" si="2"/>
        <v>17167.16</v>
      </c>
      <c r="I48" s="18">
        <f t="shared" si="3"/>
        <v>17853.846400000002</v>
      </c>
      <c r="J48" s="18">
        <v>413964.06</v>
      </c>
      <c r="K48" s="24">
        <f t="shared" si="4"/>
        <v>33925</v>
      </c>
    </row>
    <row r="49" spans="1:11" ht="14.25" customHeight="1">
      <c r="A49" s="15">
        <v>38</v>
      </c>
      <c r="B49" s="17" t="s">
        <v>44</v>
      </c>
      <c r="C49" s="12">
        <v>1520</v>
      </c>
      <c r="D49" s="12">
        <f t="shared" si="0"/>
        <v>126.66666666666667</v>
      </c>
      <c r="E49" s="18">
        <v>17167.16</v>
      </c>
      <c r="F49" s="18">
        <f t="shared" si="1"/>
        <v>17853.846400000002</v>
      </c>
      <c r="G49" s="13">
        <v>1.2</v>
      </c>
      <c r="H49" s="13">
        <f t="shared" si="2"/>
        <v>20600.592</v>
      </c>
      <c r="I49" s="18">
        <f t="shared" si="3"/>
        <v>21424.615680000003</v>
      </c>
      <c r="J49" s="18">
        <v>354514.68</v>
      </c>
      <c r="K49" s="24">
        <f t="shared" si="4"/>
        <v>32815.6</v>
      </c>
    </row>
    <row r="50" spans="1:11" ht="14.25" customHeight="1">
      <c r="A50" s="15">
        <v>39</v>
      </c>
      <c r="B50" s="17" t="s">
        <v>45</v>
      </c>
      <c r="C50" s="12">
        <v>19033</v>
      </c>
      <c r="D50" s="12">
        <f t="shared" si="0"/>
        <v>1586.0833333333333</v>
      </c>
      <c r="E50" s="18">
        <v>17167.16</v>
      </c>
      <c r="F50" s="18">
        <f t="shared" si="1"/>
        <v>17853.846400000002</v>
      </c>
      <c r="G50" s="13">
        <v>1</v>
      </c>
      <c r="H50" s="13">
        <f t="shared" si="2"/>
        <v>17167.16</v>
      </c>
      <c r="I50" s="18">
        <f t="shared" si="3"/>
        <v>17853.846400000002</v>
      </c>
      <c r="J50" s="18">
        <v>30000</v>
      </c>
      <c r="K50" s="24">
        <f t="shared" si="4"/>
        <v>338753.1</v>
      </c>
    </row>
    <row r="51" spans="1:11" ht="14.25" customHeight="1">
      <c r="A51" s="15">
        <v>40</v>
      </c>
      <c r="B51" s="17" t="s">
        <v>46</v>
      </c>
      <c r="C51" s="12">
        <v>4168</v>
      </c>
      <c r="D51" s="12">
        <f t="shared" si="0"/>
        <v>347.3333333333333</v>
      </c>
      <c r="E51" s="18">
        <v>17167.16</v>
      </c>
      <c r="F51" s="18">
        <f t="shared" si="1"/>
        <v>17853.846400000002</v>
      </c>
      <c r="G51" s="13">
        <v>1</v>
      </c>
      <c r="H51" s="13">
        <f t="shared" si="2"/>
        <v>17167.16</v>
      </c>
      <c r="I51" s="18">
        <f t="shared" si="3"/>
        <v>17853.846400000002</v>
      </c>
      <c r="J51" s="18">
        <v>12498.92</v>
      </c>
      <c r="K51" s="24">
        <f t="shared" si="4"/>
        <v>74188.8</v>
      </c>
    </row>
    <row r="52" spans="1:11" ht="14.25" customHeight="1">
      <c r="A52" s="15">
        <v>41</v>
      </c>
      <c r="B52" s="17" t="s">
        <v>47</v>
      </c>
      <c r="C52" s="12">
        <v>8770</v>
      </c>
      <c r="D52" s="12">
        <f t="shared" si="0"/>
        <v>730.8333333333334</v>
      </c>
      <c r="E52" s="18">
        <v>17167.16</v>
      </c>
      <c r="F52" s="18">
        <f t="shared" si="1"/>
        <v>17853.846400000002</v>
      </c>
      <c r="G52" s="13">
        <v>1</v>
      </c>
      <c r="H52" s="13">
        <f t="shared" si="2"/>
        <v>17167.16</v>
      </c>
      <c r="I52" s="18">
        <f t="shared" si="3"/>
        <v>17853.846400000002</v>
      </c>
      <c r="J52" s="18">
        <v>20800</v>
      </c>
      <c r="K52" s="24">
        <f t="shared" si="4"/>
        <v>156097.2</v>
      </c>
    </row>
    <row r="53" spans="1:11" ht="14.25" customHeight="1">
      <c r="A53" s="15">
        <v>42</v>
      </c>
      <c r="B53" s="17" t="s">
        <v>48</v>
      </c>
      <c r="C53" s="12">
        <v>13725</v>
      </c>
      <c r="D53" s="12">
        <f t="shared" si="0"/>
        <v>1143.75</v>
      </c>
      <c r="E53" s="18">
        <v>17167.16</v>
      </c>
      <c r="F53" s="18">
        <f t="shared" si="1"/>
        <v>17853.846400000002</v>
      </c>
      <c r="G53" s="33">
        <v>1.011</v>
      </c>
      <c r="H53" s="13">
        <f t="shared" si="2"/>
        <v>17355.99876</v>
      </c>
      <c r="I53" s="18">
        <f t="shared" si="3"/>
        <v>18050.2387104</v>
      </c>
      <c r="J53" s="18">
        <v>3153339.89</v>
      </c>
      <c r="K53" s="24">
        <f t="shared" si="4"/>
        <v>250098.8</v>
      </c>
    </row>
    <row r="54" spans="1:11" ht="14.25" customHeight="1">
      <c r="A54" s="15"/>
      <c r="B54" s="16" t="s">
        <v>49</v>
      </c>
      <c r="C54" s="9">
        <f>SUM(C55:C68)</f>
        <v>75688</v>
      </c>
      <c r="D54" s="9">
        <f>SUM(D55:D68)</f>
        <v>6307.333333333333</v>
      </c>
      <c r="E54" s="18"/>
      <c r="F54" s="18"/>
      <c r="G54" s="8"/>
      <c r="H54" s="13"/>
      <c r="I54" s="18"/>
      <c r="J54" s="8">
        <f>SUM(J55:J68)</f>
        <v>678384.74</v>
      </c>
      <c r="K54" s="8">
        <f>SUM(K55:K68)</f>
        <v>1436989</v>
      </c>
    </row>
    <row r="55" spans="1:11" ht="14.25" customHeight="1">
      <c r="A55" s="15">
        <v>43</v>
      </c>
      <c r="B55" s="17" t="s">
        <v>50</v>
      </c>
      <c r="C55" s="12">
        <v>13166</v>
      </c>
      <c r="D55" s="12">
        <f t="shared" si="0"/>
        <v>1097.1666666666667</v>
      </c>
      <c r="E55" s="18">
        <v>17167.16</v>
      </c>
      <c r="F55" s="18">
        <f t="shared" si="1"/>
        <v>17853.846400000002</v>
      </c>
      <c r="G55" s="13">
        <v>1.15</v>
      </c>
      <c r="H55" s="13">
        <f t="shared" si="2"/>
        <v>19742.233999999997</v>
      </c>
      <c r="I55" s="18">
        <f t="shared" si="3"/>
        <v>20531.92336</v>
      </c>
      <c r="J55" s="18">
        <v>26134.1</v>
      </c>
      <c r="K55" s="24">
        <f t="shared" si="4"/>
        <v>269483</v>
      </c>
    </row>
    <row r="56" spans="1:11" ht="14.25" customHeight="1">
      <c r="A56" s="15">
        <v>44</v>
      </c>
      <c r="B56" s="17" t="s">
        <v>51</v>
      </c>
      <c r="C56" s="12">
        <v>2196</v>
      </c>
      <c r="D56" s="12">
        <f t="shared" si="0"/>
        <v>183</v>
      </c>
      <c r="E56" s="18">
        <v>17167.16</v>
      </c>
      <c r="F56" s="18">
        <f t="shared" si="1"/>
        <v>17853.846400000002</v>
      </c>
      <c r="G56" s="13">
        <v>1</v>
      </c>
      <c r="H56" s="13">
        <f t="shared" si="2"/>
        <v>17167.16</v>
      </c>
      <c r="I56" s="18">
        <f t="shared" si="3"/>
        <v>17853.846400000002</v>
      </c>
      <c r="J56" s="18">
        <v>20000</v>
      </c>
      <c r="K56" s="24">
        <f t="shared" si="4"/>
        <v>39101.4</v>
      </c>
    </row>
    <row r="57" spans="1:11" ht="14.25" customHeight="1">
      <c r="A57" s="15">
        <v>45</v>
      </c>
      <c r="B57" s="17" t="s">
        <v>52</v>
      </c>
      <c r="C57" s="12">
        <v>1417</v>
      </c>
      <c r="D57" s="12">
        <f t="shared" si="0"/>
        <v>118.08333333333333</v>
      </c>
      <c r="E57" s="18">
        <v>17167.16</v>
      </c>
      <c r="F57" s="18">
        <f t="shared" si="1"/>
        <v>17853.846400000002</v>
      </c>
      <c r="G57" s="13">
        <v>1</v>
      </c>
      <c r="H57" s="13">
        <f t="shared" si="2"/>
        <v>17167.16</v>
      </c>
      <c r="I57" s="18">
        <f t="shared" si="3"/>
        <v>17853.846400000002</v>
      </c>
      <c r="J57" s="18">
        <v>160191.87</v>
      </c>
      <c r="K57" s="24">
        <f t="shared" si="4"/>
        <v>25378</v>
      </c>
    </row>
    <row r="58" spans="1:11" ht="14.25" customHeight="1">
      <c r="A58" s="15">
        <v>46</v>
      </c>
      <c r="B58" s="17" t="s">
        <v>53</v>
      </c>
      <c r="C58" s="12">
        <v>7986</v>
      </c>
      <c r="D58" s="12">
        <f t="shared" si="0"/>
        <v>665.5</v>
      </c>
      <c r="E58" s="18">
        <v>17167.16</v>
      </c>
      <c r="F58" s="18">
        <f t="shared" si="1"/>
        <v>17853.846400000002</v>
      </c>
      <c r="G58" s="13">
        <v>1</v>
      </c>
      <c r="H58" s="13">
        <f t="shared" si="2"/>
        <v>17167.16</v>
      </c>
      <c r="I58" s="18">
        <f t="shared" si="3"/>
        <v>17853.846400000002</v>
      </c>
      <c r="J58" s="18">
        <v>227.25</v>
      </c>
      <c r="K58" s="24">
        <f t="shared" si="4"/>
        <v>142124.1</v>
      </c>
    </row>
    <row r="59" spans="1:11" ht="14.25" customHeight="1">
      <c r="A59" s="15">
        <v>47</v>
      </c>
      <c r="B59" s="17" t="s">
        <v>54</v>
      </c>
      <c r="C59" s="12">
        <v>3427</v>
      </c>
      <c r="D59" s="12">
        <f t="shared" si="0"/>
        <v>285.5833333333333</v>
      </c>
      <c r="E59" s="18">
        <v>17167.16</v>
      </c>
      <c r="F59" s="18">
        <f t="shared" si="1"/>
        <v>17853.846400000002</v>
      </c>
      <c r="G59" s="13">
        <v>1.15</v>
      </c>
      <c r="H59" s="13">
        <f t="shared" si="2"/>
        <v>19742.233999999997</v>
      </c>
      <c r="I59" s="18">
        <f t="shared" si="3"/>
        <v>20531.92336</v>
      </c>
      <c r="J59" s="18">
        <v>12000</v>
      </c>
      <c r="K59" s="24">
        <f t="shared" si="4"/>
        <v>70149.4</v>
      </c>
    </row>
    <row r="60" spans="1:11" ht="14.25" customHeight="1">
      <c r="A60" s="15">
        <v>48</v>
      </c>
      <c r="B60" s="17" t="s">
        <v>55</v>
      </c>
      <c r="C60" s="12">
        <v>3918</v>
      </c>
      <c r="D60" s="12">
        <f t="shared" si="0"/>
        <v>326.5</v>
      </c>
      <c r="E60" s="18">
        <v>17167.16</v>
      </c>
      <c r="F60" s="18">
        <f t="shared" si="1"/>
        <v>17853.846400000002</v>
      </c>
      <c r="G60" s="13">
        <v>1</v>
      </c>
      <c r="H60" s="13">
        <f t="shared" si="2"/>
        <v>17167.16</v>
      </c>
      <c r="I60" s="18">
        <f t="shared" si="3"/>
        <v>17853.846400000002</v>
      </c>
      <c r="J60" s="18">
        <v>0</v>
      </c>
      <c r="K60" s="24">
        <f t="shared" si="4"/>
        <v>69727.2</v>
      </c>
    </row>
    <row r="61" spans="1:11" ht="14.25" customHeight="1">
      <c r="A61" s="15">
        <v>49</v>
      </c>
      <c r="B61" s="17" t="s">
        <v>56</v>
      </c>
      <c r="C61" s="12">
        <v>3008</v>
      </c>
      <c r="D61" s="12">
        <f t="shared" si="0"/>
        <v>250.66666666666666</v>
      </c>
      <c r="E61" s="18">
        <v>17167.16</v>
      </c>
      <c r="F61" s="18">
        <f t="shared" si="1"/>
        <v>17853.846400000002</v>
      </c>
      <c r="G61" s="13">
        <v>1.1</v>
      </c>
      <c r="H61" s="13">
        <f t="shared" si="2"/>
        <v>18883.876</v>
      </c>
      <c r="I61" s="18">
        <f t="shared" si="3"/>
        <v>19639.231040000002</v>
      </c>
      <c r="J61" s="18">
        <v>50000</v>
      </c>
      <c r="K61" s="24">
        <f t="shared" si="4"/>
        <v>58935.5</v>
      </c>
    </row>
    <row r="62" spans="1:11" ht="14.25" customHeight="1">
      <c r="A62" s="15">
        <v>50</v>
      </c>
      <c r="B62" s="17" t="s">
        <v>57</v>
      </c>
      <c r="C62" s="12">
        <v>5161</v>
      </c>
      <c r="D62" s="12">
        <f t="shared" si="0"/>
        <v>430.0833333333333</v>
      </c>
      <c r="E62" s="18">
        <v>17167.16</v>
      </c>
      <c r="F62" s="18">
        <f t="shared" si="1"/>
        <v>17853.846400000002</v>
      </c>
      <c r="G62" s="13">
        <v>1</v>
      </c>
      <c r="H62" s="13">
        <f t="shared" si="2"/>
        <v>17167.16</v>
      </c>
      <c r="I62" s="18">
        <f t="shared" si="3"/>
        <v>17853.846400000002</v>
      </c>
      <c r="J62" s="18">
        <v>3201.12</v>
      </c>
      <c r="K62" s="24">
        <f t="shared" si="4"/>
        <v>91851.6</v>
      </c>
    </row>
    <row r="63" spans="1:11" ht="14.25" customHeight="1">
      <c r="A63" s="15">
        <v>51</v>
      </c>
      <c r="B63" s="17" t="s">
        <v>58</v>
      </c>
      <c r="C63" s="12">
        <v>7077</v>
      </c>
      <c r="D63" s="12">
        <f t="shared" si="0"/>
        <v>589.75</v>
      </c>
      <c r="E63" s="18">
        <v>17167.16</v>
      </c>
      <c r="F63" s="18">
        <f t="shared" si="1"/>
        <v>17853.846400000002</v>
      </c>
      <c r="G63" s="13">
        <v>1.15</v>
      </c>
      <c r="H63" s="13">
        <f t="shared" si="2"/>
        <v>19742.233999999997</v>
      </c>
      <c r="I63" s="18">
        <f t="shared" si="3"/>
        <v>20531.92336</v>
      </c>
      <c r="J63" s="18">
        <v>12026.91</v>
      </c>
      <c r="K63" s="24">
        <f t="shared" si="4"/>
        <v>144850.7</v>
      </c>
    </row>
    <row r="64" spans="1:11" ht="14.25" customHeight="1">
      <c r="A64" s="15">
        <v>52</v>
      </c>
      <c r="B64" s="17" t="s">
        <v>59</v>
      </c>
      <c r="C64" s="12">
        <v>3769</v>
      </c>
      <c r="D64" s="12">
        <f t="shared" si="0"/>
        <v>314.0833333333333</v>
      </c>
      <c r="E64" s="18">
        <v>17167.16</v>
      </c>
      <c r="F64" s="18">
        <f t="shared" si="1"/>
        <v>17853.846400000002</v>
      </c>
      <c r="G64" s="13">
        <v>1</v>
      </c>
      <c r="H64" s="13">
        <f t="shared" si="2"/>
        <v>17167.16</v>
      </c>
      <c r="I64" s="18">
        <f t="shared" si="3"/>
        <v>17853.846400000002</v>
      </c>
      <c r="J64" s="18">
        <v>0</v>
      </c>
      <c r="K64" s="24">
        <f t="shared" si="4"/>
        <v>67075.5</v>
      </c>
    </row>
    <row r="65" spans="1:11" ht="14.25" customHeight="1">
      <c r="A65" s="15">
        <v>53</v>
      </c>
      <c r="B65" s="17" t="s">
        <v>60</v>
      </c>
      <c r="C65" s="12">
        <v>7642</v>
      </c>
      <c r="D65" s="12">
        <f t="shared" si="0"/>
        <v>636.8333333333334</v>
      </c>
      <c r="E65" s="18">
        <v>17167.16</v>
      </c>
      <c r="F65" s="18">
        <f t="shared" si="1"/>
        <v>17853.846400000002</v>
      </c>
      <c r="G65" s="13">
        <v>1.15</v>
      </c>
      <c r="H65" s="13">
        <f t="shared" si="2"/>
        <v>19742.233999999997</v>
      </c>
      <c r="I65" s="18">
        <f t="shared" si="3"/>
        <v>20531.92336</v>
      </c>
      <c r="J65" s="18">
        <v>0</v>
      </c>
      <c r="K65" s="24">
        <f t="shared" si="4"/>
        <v>156402.1</v>
      </c>
    </row>
    <row r="66" spans="1:11" ht="14.25" customHeight="1">
      <c r="A66" s="15">
        <v>54</v>
      </c>
      <c r="B66" s="17" t="s">
        <v>61</v>
      </c>
      <c r="C66" s="12">
        <v>6557</v>
      </c>
      <c r="D66" s="12">
        <f t="shared" si="0"/>
        <v>546.4166666666666</v>
      </c>
      <c r="E66" s="18">
        <v>17167.16</v>
      </c>
      <c r="F66" s="18">
        <f t="shared" si="1"/>
        <v>17853.846400000002</v>
      </c>
      <c r="G66" s="13">
        <v>1</v>
      </c>
      <c r="H66" s="13">
        <f t="shared" si="2"/>
        <v>17167.16</v>
      </c>
      <c r="I66" s="18">
        <f t="shared" si="3"/>
        <v>17853.846400000002</v>
      </c>
      <c r="J66" s="18">
        <v>27906.62</v>
      </c>
      <c r="K66" s="24">
        <f t="shared" si="4"/>
        <v>116720.4</v>
      </c>
    </row>
    <row r="67" spans="1:11" ht="14.25" customHeight="1">
      <c r="A67" s="15">
        <v>55</v>
      </c>
      <c r="B67" s="17" t="s">
        <v>62</v>
      </c>
      <c r="C67" s="12">
        <v>7102</v>
      </c>
      <c r="D67" s="12">
        <f t="shared" si="0"/>
        <v>591.8333333333334</v>
      </c>
      <c r="E67" s="18">
        <v>17167.16</v>
      </c>
      <c r="F67" s="18">
        <f t="shared" si="1"/>
        <v>17853.846400000002</v>
      </c>
      <c r="G67" s="33">
        <v>1.003</v>
      </c>
      <c r="H67" s="13">
        <f t="shared" si="2"/>
        <v>17218.66148</v>
      </c>
      <c r="I67" s="18">
        <f t="shared" si="3"/>
        <v>17907.4079392</v>
      </c>
      <c r="J67" s="18">
        <v>16500</v>
      </c>
      <c r="K67" s="24">
        <f t="shared" si="4"/>
        <v>126787.3</v>
      </c>
    </row>
    <row r="68" spans="1:11" ht="14.25" customHeight="1">
      <c r="A68" s="15">
        <v>56</v>
      </c>
      <c r="B68" s="17" t="s">
        <v>63</v>
      </c>
      <c r="C68" s="12">
        <v>3262</v>
      </c>
      <c r="D68" s="12">
        <f t="shared" si="0"/>
        <v>271.8333333333333</v>
      </c>
      <c r="E68" s="18">
        <v>17167.16</v>
      </c>
      <c r="F68" s="18">
        <f t="shared" si="1"/>
        <v>17853.846400000002</v>
      </c>
      <c r="G68" s="13">
        <v>1</v>
      </c>
      <c r="H68" s="13">
        <f t="shared" si="2"/>
        <v>17167.16</v>
      </c>
      <c r="I68" s="18">
        <f t="shared" si="3"/>
        <v>17853.846400000002</v>
      </c>
      <c r="J68" s="18">
        <v>350196.87</v>
      </c>
      <c r="K68" s="24">
        <f t="shared" si="4"/>
        <v>58402.8</v>
      </c>
    </row>
    <row r="69" spans="1:11" ht="14.25" customHeight="1">
      <c r="A69" s="15"/>
      <c r="B69" s="16" t="s">
        <v>64</v>
      </c>
      <c r="C69" s="9">
        <f>SUM(C70:C75)</f>
        <v>33881</v>
      </c>
      <c r="D69" s="9">
        <f>SUM(D70:D75)</f>
        <v>2823.4166666666665</v>
      </c>
      <c r="E69" s="18"/>
      <c r="F69" s="18"/>
      <c r="G69" s="8"/>
      <c r="H69" s="13"/>
      <c r="I69" s="18"/>
      <c r="J69" s="8">
        <f>SUM(J70:J75)</f>
        <v>1315340.3499999999</v>
      </c>
      <c r="K69" s="8">
        <f>SUM(K70:K75)</f>
        <v>726505.9</v>
      </c>
    </row>
    <row r="70" spans="1:11" ht="14.25" customHeight="1">
      <c r="A70" s="15">
        <v>57</v>
      </c>
      <c r="B70" s="17" t="s">
        <v>65</v>
      </c>
      <c r="C70" s="12">
        <v>3026</v>
      </c>
      <c r="D70" s="12">
        <f t="shared" si="0"/>
        <v>252.16666666666666</v>
      </c>
      <c r="E70" s="18">
        <v>17167.16</v>
      </c>
      <c r="F70" s="18">
        <f t="shared" si="1"/>
        <v>17853.846400000002</v>
      </c>
      <c r="G70" s="13">
        <v>1.15</v>
      </c>
      <c r="H70" s="13">
        <f t="shared" si="2"/>
        <v>19742.233999999997</v>
      </c>
      <c r="I70" s="18">
        <f t="shared" si="3"/>
        <v>20531.92336</v>
      </c>
      <c r="J70" s="18">
        <v>670653.15</v>
      </c>
      <c r="K70" s="24">
        <f t="shared" si="4"/>
        <v>62601.1</v>
      </c>
    </row>
    <row r="71" spans="1:11" ht="14.25" customHeight="1">
      <c r="A71" s="15">
        <v>58</v>
      </c>
      <c r="B71" s="17" t="s">
        <v>66</v>
      </c>
      <c r="C71" s="12">
        <v>10254</v>
      </c>
      <c r="D71" s="12">
        <f t="shared" si="0"/>
        <v>854.5</v>
      </c>
      <c r="E71" s="18">
        <v>17167.16</v>
      </c>
      <c r="F71" s="18">
        <f t="shared" si="1"/>
        <v>17853.846400000002</v>
      </c>
      <c r="G71" s="13">
        <v>1.152</v>
      </c>
      <c r="H71" s="13">
        <f t="shared" si="2"/>
        <v>19776.56832</v>
      </c>
      <c r="I71" s="18">
        <f t="shared" si="3"/>
        <v>20567.6310528</v>
      </c>
      <c r="J71" s="18">
        <v>100000</v>
      </c>
      <c r="K71" s="24">
        <f t="shared" si="4"/>
        <v>210324.5</v>
      </c>
    </row>
    <row r="72" spans="1:11" ht="14.25" customHeight="1">
      <c r="A72" s="15">
        <v>59</v>
      </c>
      <c r="B72" s="17" t="s">
        <v>67</v>
      </c>
      <c r="C72" s="12">
        <v>4837</v>
      </c>
      <c r="D72" s="12">
        <f t="shared" si="0"/>
        <v>403.0833333333333</v>
      </c>
      <c r="E72" s="18">
        <v>17167.16</v>
      </c>
      <c r="F72" s="18">
        <f t="shared" si="1"/>
        <v>17853.846400000002</v>
      </c>
      <c r="G72" s="13">
        <v>1.16</v>
      </c>
      <c r="H72" s="13">
        <f t="shared" si="2"/>
        <v>19913.9056</v>
      </c>
      <c r="I72" s="18">
        <f t="shared" si="3"/>
        <v>20710.461824</v>
      </c>
      <c r="J72" s="18">
        <v>260000</v>
      </c>
      <c r="K72" s="24">
        <f t="shared" si="4"/>
        <v>100115.4</v>
      </c>
    </row>
    <row r="73" spans="1:11" ht="14.25" customHeight="1">
      <c r="A73" s="15">
        <v>60</v>
      </c>
      <c r="B73" s="17" t="s">
        <v>68</v>
      </c>
      <c r="C73" s="12">
        <v>3633</v>
      </c>
      <c r="D73" s="12">
        <f t="shared" si="0"/>
        <v>302.75</v>
      </c>
      <c r="E73" s="18">
        <v>17167.16</v>
      </c>
      <c r="F73" s="18">
        <f t="shared" si="1"/>
        <v>17853.846400000002</v>
      </c>
      <c r="G73" s="13">
        <v>1.5</v>
      </c>
      <c r="H73" s="13">
        <f t="shared" si="2"/>
        <v>25750.739999999998</v>
      </c>
      <c r="I73" s="18">
        <f t="shared" si="3"/>
        <v>26780.769600000003</v>
      </c>
      <c r="J73" s="18">
        <v>210000</v>
      </c>
      <c r="K73" s="24">
        <f t="shared" si="4"/>
        <v>97192.7</v>
      </c>
    </row>
    <row r="74" spans="1:11" ht="14.25" customHeight="1">
      <c r="A74" s="15">
        <v>61</v>
      </c>
      <c r="B74" s="17" t="s">
        <v>69</v>
      </c>
      <c r="C74" s="12">
        <v>1272</v>
      </c>
      <c r="D74" s="12">
        <f aca="true" t="shared" si="5" ref="D74:D103">C74/12</f>
        <v>106</v>
      </c>
      <c r="E74" s="18">
        <v>17167.16</v>
      </c>
      <c r="F74" s="18">
        <f aca="true" t="shared" si="6" ref="F74:F103">E74*1.04</f>
        <v>17853.846400000002</v>
      </c>
      <c r="G74" s="13">
        <v>1.5</v>
      </c>
      <c r="H74" s="13">
        <f aca="true" t="shared" si="7" ref="H74:H103">E74*G74</f>
        <v>25750.739999999998</v>
      </c>
      <c r="I74" s="18">
        <f aca="true" t="shared" si="8" ref="I74:I103">F74*G74</f>
        <v>26780.769600000003</v>
      </c>
      <c r="J74" s="18">
        <v>4687.2</v>
      </c>
      <c r="K74" s="24">
        <f aca="true" t="shared" si="9" ref="K74:K103">ROUND(((D74*H74+D74*I74*11+J74)/1000),1)</f>
        <v>33960.6</v>
      </c>
    </row>
    <row r="75" spans="1:11" ht="14.25" customHeight="1">
      <c r="A75" s="15">
        <v>62</v>
      </c>
      <c r="B75" s="17" t="s">
        <v>70</v>
      </c>
      <c r="C75" s="12">
        <v>10859</v>
      </c>
      <c r="D75" s="12">
        <f t="shared" si="5"/>
        <v>904.9166666666666</v>
      </c>
      <c r="E75" s="18">
        <v>17167.16</v>
      </c>
      <c r="F75" s="18">
        <f t="shared" si="6"/>
        <v>17853.846400000002</v>
      </c>
      <c r="G75" s="13">
        <v>1.15</v>
      </c>
      <c r="H75" s="13">
        <f t="shared" si="7"/>
        <v>19742.233999999997</v>
      </c>
      <c r="I75" s="18">
        <f t="shared" si="8"/>
        <v>20531.92336</v>
      </c>
      <c r="J75" s="18">
        <v>70000</v>
      </c>
      <c r="K75" s="24">
        <f t="shared" si="9"/>
        <v>222311.6</v>
      </c>
    </row>
    <row r="76" spans="1:11" ht="14.25" customHeight="1">
      <c r="A76" s="15"/>
      <c r="B76" s="16" t="s">
        <v>71</v>
      </c>
      <c r="C76" s="9">
        <f>SUM(C77:C88)</f>
        <v>73762</v>
      </c>
      <c r="D76" s="9">
        <f>SUM(D77:D88)</f>
        <v>6146.833333333332</v>
      </c>
      <c r="E76" s="18"/>
      <c r="F76" s="18"/>
      <c r="G76" s="8"/>
      <c r="H76" s="13"/>
      <c r="I76" s="18"/>
      <c r="J76" s="8">
        <f>SUM(J77:J88)</f>
        <v>3330339.5182</v>
      </c>
      <c r="K76" s="8">
        <f>SUM(K77:K88)</f>
        <v>1637176.1</v>
      </c>
    </row>
    <row r="77" spans="1:11" ht="14.25" customHeight="1">
      <c r="A77" s="15">
        <v>63</v>
      </c>
      <c r="B77" s="17" t="s">
        <v>72</v>
      </c>
      <c r="C77" s="12">
        <v>1641</v>
      </c>
      <c r="D77" s="12">
        <f t="shared" si="5"/>
        <v>136.75</v>
      </c>
      <c r="E77" s="18">
        <v>17167.16</v>
      </c>
      <c r="F77" s="18">
        <f t="shared" si="6"/>
        <v>17853.846400000002</v>
      </c>
      <c r="G77" s="13">
        <v>1.4</v>
      </c>
      <c r="H77" s="13">
        <f t="shared" si="7"/>
        <v>24034.023999999998</v>
      </c>
      <c r="I77" s="18">
        <f t="shared" si="8"/>
        <v>24995.384960000003</v>
      </c>
      <c r="J77" s="18">
        <v>80000</v>
      </c>
      <c r="K77" s="24">
        <f t="shared" si="9"/>
        <v>40966</v>
      </c>
    </row>
    <row r="78" spans="1:11" ht="14.25" customHeight="1">
      <c r="A78" s="15">
        <v>64</v>
      </c>
      <c r="B78" s="17" t="s">
        <v>73</v>
      </c>
      <c r="C78" s="12">
        <v>5311</v>
      </c>
      <c r="D78" s="12">
        <f t="shared" si="5"/>
        <v>442.5833333333333</v>
      </c>
      <c r="E78" s="18">
        <v>17167.16</v>
      </c>
      <c r="F78" s="18">
        <f t="shared" si="6"/>
        <v>17853.846400000002</v>
      </c>
      <c r="G78" s="13">
        <v>1.21</v>
      </c>
      <c r="H78" s="13">
        <f t="shared" si="7"/>
        <v>20772.2636</v>
      </c>
      <c r="I78" s="18">
        <f t="shared" si="8"/>
        <v>21603.154144000004</v>
      </c>
      <c r="J78" s="18">
        <v>105000</v>
      </c>
      <c r="K78" s="24">
        <f t="shared" si="9"/>
        <v>114471.6</v>
      </c>
    </row>
    <row r="79" spans="1:11" ht="14.25" customHeight="1">
      <c r="A79" s="15">
        <v>65</v>
      </c>
      <c r="B79" s="17" t="s">
        <v>74</v>
      </c>
      <c r="C79" s="12">
        <v>4690</v>
      </c>
      <c r="D79" s="12">
        <f t="shared" si="5"/>
        <v>390.8333333333333</v>
      </c>
      <c r="E79" s="18">
        <v>17167.16</v>
      </c>
      <c r="F79" s="18">
        <f t="shared" si="6"/>
        <v>17853.846400000002</v>
      </c>
      <c r="G79" s="13">
        <v>1.4</v>
      </c>
      <c r="H79" s="13">
        <f t="shared" si="7"/>
        <v>24034.023999999998</v>
      </c>
      <c r="I79" s="18">
        <f t="shared" si="8"/>
        <v>24995.384960000003</v>
      </c>
      <c r="J79" s="18">
        <v>82000</v>
      </c>
      <c r="K79" s="24">
        <f t="shared" si="9"/>
        <v>116934.6</v>
      </c>
    </row>
    <row r="80" spans="1:11" ht="14.25" customHeight="1">
      <c r="A80" s="15">
        <v>66</v>
      </c>
      <c r="B80" s="17" t="s">
        <v>75</v>
      </c>
      <c r="C80" s="12">
        <v>2255</v>
      </c>
      <c r="D80" s="12">
        <f t="shared" si="5"/>
        <v>187.91666666666666</v>
      </c>
      <c r="E80" s="18">
        <v>17167.16</v>
      </c>
      <c r="F80" s="18">
        <f t="shared" si="6"/>
        <v>17853.846400000002</v>
      </c>
      <c r="G80" s="13">
        <v>1.3</v>
      </c>
      <c r="H80" s="13">
        <f t="shared" si="7"/>
        <v>22317.308</v>
      </c>
      <c r="I80" s="18">
        <f t="shared" si="8"/>
        <v>23210.000320000003</v>
      </c>
      <c r="J80" s="18">
        <v>0</v>
      </c>
      <c r="K80" s="24">
        <f t="shared" si="9"/>
        <v>52170.8</v>
      </c>
    </row>
    <row r="81" spans="1:11" ht="14.25" customHeight="1">
      <c r="A81" s="15">
        <v>67</v>
      </c>
      <c r="B81" s="17" t="s">
        <v>76</v>
      </c>
      <c r="C81" s="12">
        <v>8400</v>
      </c>
      <c r="D81" s="12">
        <f t="shared" si="5"/>
        <v>700</v>
      </c>
      <c r="E81" s="18">
        <v>17167.16</v>
      </c>
      <c r="F81" s="18">
        <f t="shared" si="6"/>
        <v>17853.846400000002</v>
      </c>
      <c r="G81" s="13">
        <v>1.175</v>
      </c>
      <c r="H81" s="13">
        <f t="shared" si="7"/>
        <v>20171.413</v>
      </c>
      <c r="I81" s="18">
        <f t="shared" si="8"/>
        <v>20978.26952</v>
      </c>
      <c r="J81" s="18">
        <v>602402.42</v>
      </c>
      <c r="K81" s="24">
        <f t="shared" si="9"/>
        <v>176255.1</v>
      </c>
    </row>
    <row r="82" spans="1:11" ht="14.25" customHeight="1">
      <c r="A82" s="15">
        <v>68</v>
      </c>
      <c r="B82" s="17" t="s">
        <v>77</v>
      </c>
      <c r="C82" s="12">
        <v>8905</v>
      </c>
      <c r="D82" s="12">
        <f t="shared" si="5"/>
        <v>742.0833333333334</v>
      </c>
      <c r="E82" s="18">
        <v>17167.16</v>
      </c>
      <c r="F82" s="18">
        <f t="shared" si="6"/>
        <v>17853.846400000002</v>
      </c>
      <c r="G82" s="13">
        <v>1.25</v>
      </c>
      <c r="H82" s="13">
        <f t="shared" si="7"/>
        <v>21458.95</v>
      </c>
      <c r="I82" s="18">
        <f t="shared" si="8"/>
        <v>22317.308000000005</v>
      </c>
      <c r="J82" s="18">
        <v>500000</v>
      </c>
      <c r="K82" s="24">
        <f t="shared" si="9"/>
        <v>198598.7</v>
      </c>
    </row>
    <row r="83" spans="1:11" ht="14.25" customHeight="1">
      <c r="A83" s="15">
        <v>69</v>
      </c>
      <c r="B83" s="17" t="s">
        <v>78</v>
      </c>
      <c r="C83" s="12">
        <v>10440</v>
      </c>
      <c r="D83" s="12">
        <f t="shared" si="5"/>
        <v>870</v>
      </c>
      <c r="E83" s="18">
        <v>17167.16</v>
      </c>
      <c r="F83" s="18">
        <f t="shared" si="6"/>
        <v>17853.846400000002</v>
      </c>
      <c r="G83" s="13">
        <v>1.23</v>
      </c>
      <c r="H83" s="13">
        <f t="shared" si="7"/>
        <v>21115.606799999998</v>
      </c>
      <c r="I83" s="18">
        <f t="shared" si="8"/>
        <v>21960.231072000002</v>
      </c>
      <c r="J83" s="18">
        <v>309374.12</v>
      </c>
      <c r="K83" s="24">
        <f t="shared" si="9"/>
        <v>228839.4</v>
      </c>
    </row>
    <row r="84" spans="1:11" ht="14.25" customHeight="1">
      <c r="A84" s="15">
        <v>70</v>
      </c>
      <c r="B84" s="17" t="s">
        <v>79</v>
      </c>
      <c r="C84" s="12">
        <v>7980</v>
      </c>
      <c r="D84" s="12">
        <f t="shared" si="5"/>
        <v>665</v>
      </c>
      <c r="E84" s="18">
        <v>17167.16</v>
      </c>
      <c r="F84" s="18">
        <f t="shared" si="6"/>
        <v>17853.846400000002</v>
      </c>
      <c r="G84" s="13">
        <v>1.3</v>
      </c>
      <c r="H84" s="13">
        <f t="shared" si="7"/>
        <v>22317.308</v>
      </c>
      <c r="I84" s="18">
        <f t="shared" si="8"/>
        <v>23210.000320000003</v>
      </c>
      <c r="J84" s="18">
        <v>118819.14</v>
      </c>
      <c r="K84" s="24">
        <f t="shared" si="9"/>
        <v>184741</v>
      </c>
    </row>
    <row r="85" spans="1:11" ht="14.25" customHeight="1">
      <c r="A85" s="15">
        <v>71</v>
      </c>
      <c r="B85" s="17" t="s">
        <v>80</v>
      </c>
      <c r="C85" s="12">
        <v>7699</v>
      </c>
      <c r="D85" s="12">
        <f t="shared" si="5"/>
        <v>641.5833333333334</v>
      </c>
      <c r="E85" s="18">
        <v>17167.16</v>
      </c>
      <c r="F85" s="18">
        <f t="shared" si="6"/>
        <v>17853.846400000002</v>
      </c>
      <c r="G85" s="13">
        <v>1.2</v>
      </c>
      <c r="H85" s="13">
        <f t="shared" si="7"/>
        <v>20600.592</v>
      </c>
      <c r="I85" s="18">
        <f t="shared" si="8"/>
        <v>21424.615680000003</v>
      </c>
      <c r="J85" s="18">
        <v>0</v>
      </c>
      <c r="K85" s="24">
        <f t="shared" si="9"/>
        <v>164419.4</v>
      </c>
    </row>
    <row r="86" spans="1:11" ht="14.25" customHeight="1">
      <c r="A86" s="15">
        <v>72</v>
      </c>
      <c r="B86" s="17" t="s">
        <v>81</v>
      </c>
      <c r="C86" s="12">
        <v>8224</v>
      </c>
      <c r="D86" s="12">
        <f t="shared" si="5"/>
        <v>685.3333333333334</v>
      </c>
      <c r="E86" s="18">
        <v>17167.16</v>
      </c>
      <c r="F86" s="18">
        <f t="shared" si="6"/>
        <v>17853.846400000002</v>
      </c>
      <c r="G86" s="13">
        <v>1.15</v>
      </c>
      <c r="H86" s="13">
        <f t="shared" si="7"/>
        <v>19742.233999999997</v>
      </c>
      <c r="I86" s="18">
        <f t="shared" si="8"/>
        <v>20531.92336</v>
      </c>
      <c r="J86" s="18">
        <v>0</v>
      </c>
      <c r="K86" s="24">
        <f t="shared" si="9"/>
        <v>168313.3</v>
      </c>
    </row>
    <row r="87" spans="1:11" ht="14.25" customHeight="1">
      <c r="A87" s="15">
        <v>73</v>
      </c>
      <c r="B87" s="17" t="s">
        <v>82</v>
      </c>
      <c r="C87" s="12">
        <v>3021</v>
      </c>
      <c r="D87" s="12">
        <f t="shared" si="5"/>
        <v>251.75</v>
      </c>
      <c r="E87" s="18">
        <v>17167.16</v>
      </c>
      <c r="F87" s="18">
        <f t="shared" si="6"/>
        <v>17853.846400000002</v>
      </c>
      <c r="G87" s="13">
        <v>1.4</v>
      </c>
      <c r="H87" s="13">
        <f t="shared" si="7"/>
        <v>24034.023999999998</v>
      </c>
      <c r="I87" s="18">
        <f t="shared" si="8"/>
        <v>24995.384960000003</v>
      </c>
      <c r="J87" s="18">
        <v>961143.8381999999</v>
      </c>
      <c r="K87" s="24">
        <f t="shared" si="9"/>
        <v>76230.2</v>
      </c>
    </row>
    <row r="88" spans="1:11" ht="14.25" customHeight="1">
      <c r="A88" s="15">
        <v>74</v>
      </c>
      <c r="B88" s="17" t="s">
        <v>83</v>
      </c>
      <c r="C88" s="12">
        <v>5196</v>
      </c>
      <c r="D88" s="12">
        <f t="shared" si="5"/>
        <v>433</v>
      </c>
      <c r="E88" s="18">
        <v>17167.16</v>
      </c>
      <c r="F88" s="18">
        <f t="shared" si="6"/>
        <v>17853.846400000002</v>
      </c>
      <c r="G88" s="13">
        <v>1.24</v>
      </c>
      <c r="H88" s="13">
        <f t="shared" si="7"/>
        <v>21287.2784</v>
      </c>
      <c r="I88" s="18">
        <f t="shared" si="8"/>
        <v>22138.769536000003</v>
      </c>
      <c r="J88" s="18">
        <v>571600</v>
      </c>
      <c r="K88" s="24">
        <f t="shared" si="9"/>
        <v>115236</v>
      </c>
    </row>
    <row r="89" spans="1:11" ht="14.25" customHeight="1">
      <c r="A89" s="15"/>
      <c r="B89" s="16" t="s">
        <v>84</v>
      </c>
      <c r="C89" s="9">
        <f>SUM(C90:C98)</f>
        <v>19646</v>
      </c>
      <c r="D89" s="9">
        <f>SUM(D90:D98)</f>
        <v>1637.1666666666667</v>
      </c>
      <c r="E89" s="18"/>
      <c r="F89" s="18"/>
      <c r="G89" s="8"/>
      <c r="H89" s="13"/>
      <c r="I89" s="18"/>
      <c r="J89" s="8">
        <f>SUM(J90:J98)</f>
        <v>1701706.9841</v>
      </c>
      <c r="K89" s="8">
        <f>SUM(K90:K98)</f>
        <v>467999.0999999999</v>
      </c>
    </row>
    <row r="90" spans="1:11" ht="14.25" customHeight="1">
      <c r="A90" s="15">
        <v>75</v>
      </c>
      <c r="B90" s="17" t="s">
        <v>85</v>
      </c>
      <c r="C90" s="12">
        <v>4425</v>
      </c>
      <c r="D90" s="12">
        <f t="shared" si="5"/>
        <v>368.75</v>
      </c>
      <c r="E90" s="18">
        <v>17167.16</v>
      </c>
      <c r="F90" s="18">
        <f t="shared" si="6"/>
        <v>17853.846400000002</v>
      </c>
      <c r="G90" s="13">
        <v>1.47</v>
      </c>
      <c r="H90" s="13">
        <f t="shared" si="7"/>
        <v>25235.7252</v>
      </c>
      <c r="I90" s="18">
        <f t="shared" si="8"/>
        <v>26245.154208000004</v>
      </c>
      <c r="J90" s="18">
        <v>158283.54</v>
      </c>
      <c r="K90" s="24">
        <f t="shared" si="9"/>
        <v>115920.9</v>
      </c>
    </row>
    <row r="91" spans="1:11" ht="14.25" customHeight="1">
      <c r="A91" s="15">
        <v>76</v>
      </c>
      <c r="B91" s="17" t="s">
        <v>86</v>
      </c>
      <c r="C91" s="12">
        <v>5495</v>
      </c>
      <c r="D91" s="12">
        <f t="shared" si="5"/>
        <v>457.9166666666667</v>
      </c>
      <c r="E91" s="18">
        <v>17167.16</v>
      </c>
      <c r="F91" s="18">
        <f t="shared" si="6"/>
        <v>17853.846400000002</v>
      </c>
      <c r="G91" s="13">
        <v>1.2</v>
      </c>
      <c r="H91" s="13">
        <f t="shared" si="7"/>
        <v>20600.592</v>
      </c>
      <c r="I91" s="18">
        <f t="shared" si="8"/>
        <v>21424.615680000003</v>
      </c>
      <c r="J91" s="18">
        <v>187604.7</v>
      </c>
      <c r="K91" s="24">
        <f t="shared" si="9"/>
        <v>117538.5</v>
      </c>
    </row>
    <row r="92" spans="1:11" ht="14.25" customHeight="1">
      <c r="A92" s="15">
        <v>77</v>
      </c>
      <c r="B92" s="17" t="s">
        <v>87</v>
      </c>
      <c r="C92" s="12">
        <v>3758</v>
      </c>
      <c r="D92" s="12">
        <f t="shared" si="5"/>
        <v>313.1666666666667</v>
      </c>
      <c r="E92" s="18">
        <v>17167.16</v>
      </c>
      <c r="F92" s="18">
        <f t="shared" si="6"/>
        <v>17853.846400000002</v>
      </c>
      <c r="G92" s="13">
        <v>1.27</v>
      </c>
      <c r="H92" s="13">
        <f t="shared" si="7"/>
        <v>21802.2932</v>
      </c>
      <c r="I92" s="18">
        <f t="shared" si="8"/>
        <v>22674.384928000003</v>
      </c>
      <c r="J92" s="18">
        <v>162000</v>
      </c>
      <c r="K92" s="24">
        <f t="shared" si="9"/>
        <v>85099.2</v>
      </c>
    </row>
    <row r="93" spans="1:11" ht="14.25" customHeight="1">
      <c r="A93" s="15">
        <v>78</v>
      </c>
      <c r="B93" s="17" t="s">
        <v>88</v>
      </c>
      <c r="C93" s="12">
        <v>2869</v>
      </c>
      <c r="D93" s="12">
        <f t="shared" si="5"/>
        <v>239.08333333333334</v>
      </c>
      <c r="E93" s="18">
        <v>17167.16</v>
      </c>
      <c r="F93" s="18">
        <f t="shared" si="6"/>
        <v>17853.846400000002</v>
      </c>
      <c r="G93" s="13">
        <v>1.3</v>
      </c>
      <c r="H93" s="13">
        <f t="shared" si="7"/>
        <v>22317.308</v>
      </c>
      <c r="I93" s="18">
        <f t="shared" si="8"/>
        <v>23210.000320000003</v>
      </c>
      <c r="J93" s="18">
        <v>847585.5141000001</v>
      </c>
      <c r="K93" s="24">
        <f t="shared" si="9"/>
        <v>67223.6</v>
      </c>
    </row>
    <row r="94" spans="1:11" ht="14.25" customHeight="1">
      <c r="A94" s="15">
        <v>79</v>
      </c>
      <c r="B94" s="17" t="s">
        <v>89</v>
      </c>
      <c r="C94" s="12">
        <v>707</v>
      </c>
      <c r="D94" s="12">
        <f t="shared" si="5"/>
        <v>58.916666666666664</v>
      </c>
      <c r="E94" s="18">
        <v>17167.16</v>
      </c>
      <c r="F94" s="18">
        <f t="shared" si="6"/>
        <v>17853.846400000002</v>
      </c>
      <c r="G94" s="13">
        <v>1.6</v>
      </c>
      <c r="H94" s="13">
        <f t="shared" si="7"/>
        <v>27467.456000000002</v>
      </c>
      <c r="I94" s="18">
        <f t="shared" si="8"/>
        <v>28566.154240000003</v>
      </c>
      <c r="J94" s="18">
        <v>96100</v>
      </c>
      <c r="K94" s="24">
        <f t="shared" si="9"/>
        <v>20227.6</v>
      </c>
    </row>
    <row r="95" spans="1:11" ht="14.25" customHeight="1">
      <c r="A95" s="15">
        <v>80</v>
      </c>
      <c r="B95" s="17" t="s">
        <v>90</v>
      </c>
      <c r="C95" s="12">
        <v>311</v>
      </c>
      <c r="D95" s="12">
        <f t="shared" si="5"/>
        <v>25.916666666666668</v>
      </c>
      <c r="E95" s="18">
        <v>17167.16</v>
      </c>
      <c r="F95" s="18">
        <f t="shared" si="6"/>
        <v>17853.846400000002</v>
      </c>
      <c r="G95" s="13">
        <v>1.7</v>
      </c>
      <c r="H95" s="13">
        <f t="shared" si="7"/>
        <v>29184.172</v>
      </c>
      <c r="I95" s="18">
        <f t="shared" si="8"/>
        <v>30351.538880000004</v>
      </c>
      <c r="J95" s="18">
        <v>5000</v>
      </c>
      <c r="K95" s="24">
        <f t="shared" si="9"/>
        <v>9414.1</v>
      </c>
    </row>
    <row r="96" spans="1:11" ht="14.25" customHeight="1">
      <c r="A96" s="15">
        <v>81</v>
      </c>
      <c r="B96" s="17" t="s">
        <v>91</v>
      </c>
      <c r="C96" s="12">
        <v>1285</v>
      </c>
      <c r="D96" s="12">
        <f t="shared" si="5"/>
        <v>107.08333333333333</v>
      </c>
      <c r="E96" s="18">
        <v>17167.16</v>
      </c>
      <c r="F96" s="18">
        <f t="shared" si="6"/>
        <v>17853.846400000002</v>
      </c>
      <c r="G96" s="13">
        <v>1.43</v>
      </c>
      <c r="H96" s="13">
        <f t="shared" si="7"/>
        <v>24549.0388</v>
      </c>
      <c r="I96" s="18">
        <f t="shared" si="8"/>
        <v>25531.000352000003</v>
      </c>
      <c r="J96" s="18">
        <v>0</v>
      </c>
      <c r="K96" s="24">
        <f t="shared" si="9"/>
        <v>32702.2</v>
      </c>
    </row>
    <row r="97" spans="1:11" ht="14.25" customHeight="1">
      <c r="A97" s="15">
        <v>82</v>
      </c>
      <c r="B97" s="17" t="s">
        <v>92</v>
      </c>
      <c r="C97" s="12">
        <v>670</v>
      </c>
      <c r="D97" s="12">
        <f t="shared" si="5"/>
        <v>55.833333333333336</v>
      </c>
      <c r="E97" s="18">
        <v>17167.16</v>
      </c>
      <c r="F97" s="18">
        <f t="shared" si="6"/>
        <v>17853.846400000002</v>
      </c>
      <c r="G97" s="13">
        <v>1.27</v>
      </c>
      <c r="H97" s="13">
        <f t="shared" si="7"/>
        <v>21802.2932</v>
      </c>
      <c r="I97" s="18">
        <f t="shared" si="8"/>
        <v>22674.384928000003</v>
      </c>
      <c r="J97" s="18">
        <v>209000</v>
      </c>
      <c r="K97" s="24">
        <f t="shared" si="9"/>
        <v>15352.1</v>
      </c>
    </row>
    <row r="98" spans="1:11" ht="14.25" customHeight="1">
      <c r="A98" s="15">
        <v>83</v>
      </c>
      <c r="B98" s="17" t="s">
        <v>93</v>
      </c>
      <c r="C98" s="12">
        <v>126</v>
      </c>
      <c r="D98" s="12">
        <f t="shared" si="5"/>
        <v>10.5</v>
      </c>
      <c r="E98" s="18">
        <v>17167.16</v>
      </c>
      <c r="F98" s="18">
        <f t="shared" si="6"/>
        <v>17853.846400000002</v>
      </c>
      <c r="G98" s="13">
        <v>2</v>
      </c>
      <c r="H98" s="13">
        <f t="shared" si="7"/>
        <v>34334.32</v>
      </c>
      <c r="I98" s="18">
        <f t="shared" si="8"/>
        <v>35707.692800000004</v>
      </c>
      <c r="J98" s="18">
        <v>36133.23</v>
      </c>
      <c r="K98" s="24">
        <f t="shared" si="9"/>
        <v>4520.9</v>
      </c>
    </row>
    <row r="99" spans="1:11" ht="14.25" customHeight="1">
      <c r="A99" s="15"/>
      <c r="B99" s="16" t="s">
        <v>104</v>
      </c>
      <c r="C99" s="20">
        <f>SUM(C100:C101)</f>
        <v>18120</v>
      </c>
      <c r="D99" s="20">
        <f>SUM(D100:D101)</f>
        <v>1510</v>
      </c>
      <c r="E99" s="18"/>
      <c r="F99" s="18"/>
      <c r="G99" s="21"/>
      <c r="H99" s="13"/>
      <c r="I99" s="18"/>
      <c r="J99" s="21">
        <f>SUM(J100:J101)</f>
        <v>3695060.84</v>
      </c>
      <c r="K99" s="21">
        <f>SUM(K100:K101)</f>
        <v>326169.9</v>
      </c>
    </row>
    <row r="100" spans="1:11" ht="14.25" customHeight="1">
      <c r="A100" s="15">
        <v>84</v>
      </c>
      <c r="B100" s="17" t="s">
        <v>105</v>
      </c>
      <c r="C100" s="12">
        <v>14675</v>
      </c>
      <c r="D100" s="12">
        <f t="shared" si="5"/>
        <v>1222.9166666666667</v>
      </c>
      <c r="E100" s="18">
        <v>17167.16</v>
      </c>
      <c r="F100" s="18">
        <f t="shared" si="6"/>
        <v>17853.846400000002</v>
      </c>
      <c r="G100" s="13">
        <v>1</v>
      </c>
      <c r="H100" s="13">
        <f t="shared" si="7"/>
        <v>17167.16</v>
      </c>
      <c r="I100" s="18">
        <f t="shared" si="8"/>
        <v>17853.846400000002</v>
      </c>
      <c r="J100" s="18">
        <v>3334937.77</v>
      </c>
      <c r="K100" s="24">
        <f t="shared" si="9"/>
        <v>264500.4</v>
      </c>
    </row>
    <row r="101" spans="1:11" ht="14.25" customHeight="1">
      <c r="A101" s="15">
        <v>85</v>
      </c>
      <c r="B101" s="17" t="s">
        <v>106</v>
      </c>
      <c r="C101" s="12">
        <v>3445</v>
      </c>
      <c r="D101" s="12">
        <f t="shared" si="5"/>
        <v>287.0833333333333</v>
      </c>
      <c r="E101" s="18">
        <v>17167.16</v>
      </c>
      <c r="F101" s="18">
        <f t="shared" si="6"/>
        <v>17853.846400000002</v>
      </c>
      <c r="G101" s="13">
        <v>1</v>
      </c>
      <c r="H101" s="13">
        <f t="shared" si="7"/>
        <v>17167.16</v>
      </c>
      <c r="I101" s="18">
        <f t="shared" si="8"/>
        <v>17853.846400000002</v>
      </c>
      <c r="J101" s="18">
        <v>360123.07</v>
      </c>
      <c r="K101" s="24">
        <f t="shared" si="9"/>
        <v>61669.5</v>
      </c>
    </row>
    <row r="102" spans="1:11" ht="14.25" customHeight="1">
      <c r="A102" s="15"/>
      <c r="B102" s="16" t="s">
        <v>94</v>
      </c>
      <c r="C102" s="9">
        <f>C103</f>
        <v>26</v>
      </c>
      <c r="D102" s="9">
        <f>D103</f>
        <v>2.1666666666666665</v>
      </c>
      <c r="E102" s="18"/>
      <c r="F102" s="18"/>
      <c r="G102" s="8"/>
      <c r="H102" s="13"/>
      <c r="I102" s="18"/>
      <c r="J102" s="8">
        <f>J103</f>
        <v>0</v>
      </c>
      <c r="K102" s="8">
        <f>K103</f>
        <v>647.8</v>
      </c>
    </row>
    <row r="103" spans="1:11" ht="14.25" customHeight="1">
      <c r="A103" s="39">
        <v>86</v>
      </c>
      <c r="B103" s="17" t="s">
        <v>94</v>
      </c>
      <c r="C103" s="12">
        <v>26</v>
      </c>
      <c r="D103" s="12">
        <f t="shared" si="5"/>
        <v>2.1666666666666665</v>
      </c>
      <c r="E103" s="18">
        <v>17167.16</v>
      </c>
      <c r="F103" s="18">
        <f t="shared" si="6"/>
        <v>17853.846400000002</v>
      </c>
      <c r="G103" s="13">
        <v>1.4</v>
      </c>
      <c r="H103" s="13">
        <f t="shared" si="7"/>
        <v>24034.023999999998</v>
      </c>
      <c r="I103" s="18">
        <f t="shared" si="8"/>
        <v>24995.384960000003</v>
      </c>
      <c r="J103" s="18">
        <v>0</v>
      </c>
      <c r="K103" s="24">
        <f t="shared" si="9"/>
        <v>647.8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4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3" width="9.75390625" style="29" customWidth="1"/>
    <col min="4" max="4" width="10.375" style="0" customWidth="1"/>
    <col min="5" max="5" width="10.75390625" style="0" customWidth="1"/>
    <col min="6" max="6" width="7.625" style="0" customWidth="1"/>
    <col min="7" max="7" width="9.25390625" style="0" customWidth="1"/>
    <col min="8" max="8" width="9.875" style="0" bestFit="1" customWidth="1"/>
    <col min="9" max="9" width="9.875" style="29" bestFit="1" customWidth="1"/>
    <col min="10" max="10" width="11.00390625" style="29" customWidth="1"/>
    <col min="11" max="11" width="10.375" style="0" customWidth="1"/>
    <col min="12" max="12" width="8.25390625" style="0" customWidth="1"/>
    <col min="13" max="14" width="10.75390625" style="0" customWidth="1"/>
    <col min="15" max="15" width="9.875" style="29" bestFit="1" customWidth="1"/>
    <col min="16" max="17" width="10.625" style="0" customWidth="1"/>
    <col min="18" max="18" width="8.125" style="0" customWidth="1"/>
    <col min="19" max="19" width="9.25390625" style="0" customWidth="1"/>
    <col min="20" max="20" width="10.75390625" style="0" customWidth="1"/>
    <col min="21" max="21" width="13.00390625" style="0" customWidth="1"/>
    <col min="22" max="22" width="12.375" style="0" customWidth="1"/>
    <col min="23" max="23" width="11.875" style="0" customWidth="1"/>
  </cols>
  <sheetData>
    <row r="1" spans="1:22" ht="12.75">
      <c r="A1" s="1"/>
      <c r="B1" s="1"/>
      <c r="C1" s="27"/>
      <c r="D1" s="1"/>
      <c r="E1" s="1"/>
      <c r="F1" s="1"/>
      <c r="G1" s="1"/>
      <c r="H1" s="1"/>
      <c r="I1" s="27"/>
      <c r="J1" s="27"/>
      <c r="K1" s="1"/>
      <c r="L1" s="1"/>
      <c r="M1" s="1"/>
      <c r="N1" s="1"/>
      <c r="O1" s="27"/>
      <c r="P1" s="1"/>
      <c r="Q1" s="1"/>
      <c r="R1" s="1"/>
      <c r="S1" s="1"/>
      <c r="T1" s="1"/>
      <c r="U1" s="1"/>
      <c r="V1" s="2" t="s">
        <v>98</v>
      </c>
    </row>
    <row r="2" spans="1:22" ht="12.75">
      <c r="A2" s="1"/>
      <c r="B2" s="1"/>
      <c r="C2" s="27"/>
      <c r="D2" s="1"/>
      <c r="E2" s="1"/>
      <c r="F2" s="1"/>
      <c r="G2" s="1"/>
      <c r="H2" s="1"/>
      <c r="I2" s="27"/>
      <c r="J2" s="27"/>
      <c r="K2" s="1"/>
      <c r="L2" s="1"/>
      <c r="M2" s="1"/>
      <c r="N2" s="1"/>
      <c r="O2" s="27"/>
      <c r="P2" s="1"/>
      <c r="Q2" s="1"/>
      <c r="R2" s="1"/>
      <c r="S2" s="1"/>
      <c r="T2" s="1"/>
      <c r="U2" s="7"/>
      <c r="V2" s="1"/>
    </row>
    <row r="3" spans="1:22" ht="68.25" customHeight="1">
      <c r="A3" s="96" t="s">
        <v>158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ht="30.75" customHeight="1">
      <c r="A4" s="97" t="s">
        <v>96</v>
      </c>
      <c r="B4" s="104" t="s">
        <v>2</v>
      </c>
      <c r="C4" s="103" t="s">
        <v>122</v>
      </c>
      <c r="D4" s="104" t="s">
        <v>99</v>
      </c>
      <c r="E4" s="104"/>
      <c r="F4" s="104"/>
      <c r="G4" s="104"/>
      <c r="H4" s="104"/>
      <c r="I4" s="103" t="s">
        <v>123</v>
      </c>
      <c r="J4" s="100" t="s">
        <v>100</v>
      </c>
      <c r="K4" s="101"/>
      <c r="L4" s="101"/>
      <c r="M4" s="101"/>
      <c r="N4" s="102"/>
      <c r="O4" s="103" t="s">
        <v>124</v>
      </c>
      <c r="P4" s="104" t="s">
        <v>100</v>
      </c>
      <c r="Q4" s="104"/>
      <c r="R4" s="104"/>
      <c r="S4" s="104"/>
      <c r="T4" s="104"/>
      <c r="U4" s="104" t="s">
        <v>127</v>
      </c>
      <c r="V4" s="104" t="s">
        <v>128</v>
      </c>
    </row>
    <row r="5" spans="1:23" ht="198" customHeight="1">
      <c r="A5" s="99"/>
      <c r="B5" s="104"/>
      <c r="C5" s="103"/>
      <c r="D5" s="39" t="s">
        <v>159</v>
      </c>
      <c r="E5" s="39" t="s">
        <v>160</v>
      </c>
      <c r="F5" s="39" t="s">
        <v>125</v>
      </c>
      <c r="G5" s="39" t="s">
        <v>161</v>
      </c>
      <c r="H5" s="39" t="s">
        <v>162</v>
      </c>
      <c r="I5" s="103"/>
      <c r="J5" s="39" t="s">
        <v>163</v>
      </c>
      <c r="K5" s="39" t="s">
        <v>164</v>
      </c>
      <c r="L5" s="39" t="s">
        <v>126</v>
      </c>
      <c r="M5" s="39" t="s">
        <v>165</v>
      </c>
      <c r="N5" s="39" t="s">
        <v>166</v>
      </c>
      <c r="O5" s="103"/>
      <c r="P5" s="39" t="s">
        <v>167</v>
      </c>
      <c r="Q5" s="39" t="s">
        <v>168</v>
      </c>
      <c r="R5" s="39" t="s">
        <v>126</v>
      </c>
      <c r="S5" s="39" t="s">
        <v>169</v>
      </c>
      <c r="T5" s="39" t="s">
        <v>170</v>
      </c>
      <c r="U5" s="104"/>
      <c r="V5" s="104"/>
      <c r="W5" s="84">
        <v>0.015</v>
      </c>
    </row>
    <row r="6" spans="1:22" ht="12.75">
      <c r="A6" s="4">
        <v>1</v>
      </c>
      <c r="B6" s="52">
        <v>2</v>
      </c>
      <c r="C6" s="53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3">
        <v>9</v>
      </c>
      <c r="J6" s="53">
        <v>10</v>
      </c>
      <c r="K6" s="52">
        <v>11</v>
      </c>
      <c r="L6" s="52">
        <v>12</v>
      </c>
      <c r="M6" s="52">
        <v>13</v>
      </c>
      <c r="N6" s="52">
        <v>14</v>
      </c>
      <c r="O6" s="53">
        <v>15</v>
      </c>
      <c r="P6" s="52">
        <v>16</v>
      </c>
      <c r="Q6" s="52">
        <v>17</v>
      </c>
      <c r="R6" s="52">
        <v>18</v>
      </c>
      <c r="S6" s="52">
        <v>19</v>
      </c>
      <c r="T6" s="52">
        <v>20</v>
      </c>
      <c r="U6" s="52">
        <v>21</v>
      </c>
      <c r="V6" s="52">
        <v>22</v>
      </c>
    </row>
    <row r="7" spans="1:22" ht="12.75">
      <c r="A7" s="15"/>
      <c r="B7" s="47" t="s">
        <v>3</v>
      </c>
      <c r="C7" s="54">
        <f>C9+C28+C40+C48+C55+C70+C77+C90+C100+C103</f>
        <v>2623</v>
      </c>
      <c r="D7" s="55"/>
      <c r="E7" s="55"/>
      <c r="F7" s="55"/>
      <c r="G7" s="55"/>
      <c r="H7" s="55"/>
      <c r="I7" s="56">
        <f>I9+I28+I40+I48+I55+I70+I77+I90+I100+I103</f>
        <v>409106</v>
      </c>
      <c r="J7" s="56"/>
      <c r="K7" s="55"/>
      <c r="L7" s="55"/>
      <c r="M7" s="55"/>
      <c r="N7" s="55"/>
      <c r="O7" s="57">
        <f>O9+O28+O40+O48+O55+O70+O77+O90+O100+O103</f>
        <v>640802</v>
      </c>
      <c r="P7" s="55"/>
      <c r="Q7" s="55"/>
      <c r="R7" s="55"/>
      <c r="S7" s="55"/>
      <c r="T7" s="55"/>
      <c r="U7" s="55">
        <f>U9+U28+U40+U48+U55+U70+U77+U90+U100+U103</f>
        <v>207800659.72000003</v>
      </c>
      <c r="V7" s="58">
        <f>V9+V28+V40+V48+V55+V70+V77+V90+V100+V103</f>
        <v>74275482.7</v>
      </c>
    </row>
    <row r="8" spans="1:22" ht="12" customHeight="1">
      <c r="A8" s="15"/>
      <c r="B8" s="47"/>
      <c r="C8" s="59"/>
      <c r="D8" s="60"/>
      <c r="E8" s="60"/>
      <c r="F8" s="60"/>
      <c r="G8" s="60"/>
      <c r="H8" s="60"/>
      <c r="I8" s="61"/>
      <c r="J8" s="61"/>
      <c r="K8" s="60"/>
      <c r="L8" s="60"/>
      <c r="M8" s="60"/>
      <c r="N8" s="60"/>
      <c r="O8" s="61"/>
      <c r="P8" s="60"/>
      <c r="Q8" s="60"/>
      <c r="R8" s="60"/>
      <c r="S8" s="60"/>
      <c r="T8" s="60"/>
      <c r="U8" s="60"/>
      <c r="V8" s="62"/>
    </row>
    <row r="9" spans="1:22" ht="14.25" customHeight="1">
      <c r="A9" s="15"/>
      <c r="B9" s="47" t="s">
        <v>4</v>
      </c>
      <c r="C9" s="54">
        <f>SUM(C10:C27)</f>
        <v>728</v>
      </c>
      <c r="D9" s="55"/>
      <c r="E9" s="55"/>
      <c r="F9" s="55"/>
      <c r="G9" s="55"/>
      <c r="H9" s="55"/>
      <c r="I9" s="56">
        <f>SUM(I10:I27)</f>
        <v>79456</v>
      </c>
      <c r="J9" s="56"/>
      <c r="K9" s="55"/>
      <c r="L9" s="55"/>
      <c r="M9" s="55"/>
      <c r="N9" s="55"/>
      <c r="O9" s="56">
        <f>SUM(O10:O27)</f>
        <v>102062</v>
      </c>
      <c r="P9" s="55"/>
      <c r="Q9" s="55"/>
      <c r="R9" s="55"/>
      <c r="S9" s="55"/>
      <c r="T9" s="55"/>
      <c r="U9" s="55">
        <f>SUM(U10:U27)</f>
        <v>18755787.56</v>
      </c>
      <c r="V9" s="58">
        <f>SUM(V10:V27)</f>
        <v>11490574.6</v>
      </c>
    </row>
    <row r="10" spans="1:23" s="36" customFormat="1" ht="14.25" customHeight="1">
      <c r="A10" s="15">
        <v>1</v>
      </c>
      <c r="B10" s="37" t="s">
        <v>5</v>
      </c>
      <c r="C10" s="63">
        <v>13</v>
      </c>
      <c r="D10" s="64">
        <v>12875.38</v>
      </c>
      <c r="E10" s="64">
        <f>D10*1.04</f>
        <v>13390.395199999999</v>
      </c>
      <c r="F10" s="64">
        <v>1</v>
      </c>
      <c r="G10" s="64">
        <f>D10*F10</f>
        <v>12875.38</v>
      </c>
      <c r="H10" s="64">
        <f>E10*F10</f>
        <v>13390.395199999999</v>
      </c>
      <c r="I10" s="63">
        <v>4220</v>
      </c>
      <c r="J10" s="64">
        <v>3218.84</v>
      </c>
      <c r="K10" s="64">
        <f>J10*1.04</f>
        <v>3347.5936</v>
      </c>
      <c r="L10" s="64">
        <v>1</v>
      </c>
      <c r="M10" s="64">
        <f>J10*L10</f>
        <v>3218.84</v>
      </c>
      <c r="N10" s="64">
        <f>K10*L10</f>
        <v>3347.5936</v>
      </c>
      <c r="O10" s="63">
        <v>4297</v>
      </c>
      <c r="P10" s="64">
        <v>6437.68</v>
      </c>
      <c r="Q10" s="64">
        <f>P10*1.04</f>
        <v>6695.1872</v>
      </c>
      <c r="R10" s="64">
        <v>1</v>
      </c>
      <c r="S10" s="64">
        <f>P10*R10</f>
        <v>6437.68</v>
      </c>
      <c r="T10" s="64">
        <f>Q10*R10</f>
        <v>6695.1872</v>
      </c>
      <c r="U10" s="64">
        <v>7087000</v>
      </c>
      <c r="V10" s="65">
        <f>ROUND((((C10*G10+I10*M10+O10*S10)+(C10*H10+I10*N10+O10*T10)*11+U10)/1000),1)</f>
        <v>522272.1</v>
      </c>
      <c r="W10" s="83">
        <f>((C10*G10+I10*M10+O10*S10)+(C10*H10+I10*N10+O10*T10)*11)*1.5/100</f>
        <v>7727776.95762</v>
      </c>
    </row>
    <row r="11" spans="1:23" s="36" customFormat="1" ht="14.25" customHeight="1">
      <c r="A11" s="15">
        <v>2</v>
      </c>
      <c r="B11" s="37" t="s">
        <v>6</v>
      </c>
      <c r="C11" s="63">
        <v>22</v>
      </c>
      <c r="D11" s="64">
        <v>12875.38</v>
      </c>
      <c r="E11" s="64">
        <f aca="true" t="shared" si="0" ref="E11:E74">D11*1.04</f>
        <v>13390.395199999999</v>
      </c>
      <c r="F11" s="64">
        <v>1</v>
      </c>
      <c r="G11" s="64">
        <f aca="true" t="shared" si="1" ref="G11:G74">D11*F11</f>
        <v>12875.38</v>
      </c>
      <c r="H11" s="64">
        <f aca="true" t="shared" si="2" ref="H11:H74">E11*F11</f>
        <v>13390.395199999999</v>
      </c>
      <c r="I11" s="63">
        <v>3400</v>
      </c>
      <c r="J11" s="64">
        <v>3218.84</v>
      </c>
      <c r="K11" s="64">
        <f aca="true" t="shared" si="3" ref="K11:K74">J11*1.04</f>
        <v>3347.5936</v>
      </c>
      <c r="L11" s="64">
        <v>1</v>
      </c>
      <c r="M11" s="64">
        <f aca="true" t="shared" si="4" ref="M11:M74">J11*L11</f>
        <v>3218.84</v>
      </c>
      <c r="N11" s="64">
        <f aca="true" t="shared" si="5" ref="N11:N74">K11*L11</f>
        <v>3347.5936</v>
      </c>
      <c r="O11" s="63">
        <v>4348</v>
      </c>
      <c r="P11" s="64">
        <v>6437.68</v>
      </c>
      <c r="Q11" s="64">
        <f aca="true" t="shared" si="6" ref="Q11:Q74">P11*1.04</f>
        <v>6695.1872</v>
      </c>
      <c r="R11" s="64">
        <v>1</v>
      </c>
      <c r="S11" s="64">
        <f aca="true" t="shared" si="7" ref="S11:S74">P11*R11</f>
        <v>6437.68</v>
      </c>
      <c r="T11" s="64">
        <f aca="true" t="shared" si="8" ref="T11:T74">Q11*R11</f>
        <v>6695.1872</v>
      </c>
      <c r="U11" s="64">
        <v>2379125.66</v>
      </c>
      <c r="V11" s="65">
        <f aca="true" t="shared" si="9" ref="V11:V74">ROUND((((C11*G11+I11*M11+O11*S11)+(C11*H11+I11*N11+O11*T11)*11+U11)/1000),1)</f>
        <v>490255.4</v>
      </c>
      <c r="W11" s="83">
        <f aca="true" t="shared" si="10" ref="W11:W74">((C11*G11+I11*M11+O11*S11)+(C11*H11+I11*N11+O11*T11)*11)*1.5/100</f>
        <v>7318143.5501999995</v>
      </c>
    </row>
    <row r="12" spans="1:23" s="36" customFormat="1" ht="14.25" customHeight="1">
      <c r="A12" s="15">
        <v>3</v>
      </c>
      <c r="B12" s="37" t="s">
        <v>7</v>
      </c>
      <c r="C12" s="63">
        <v>50</v>
      </c>
      <c r="D12" s="64">
        <v>12875.38</v>
      </c>
      <c r="E12" s="64">
        <f t="shared" si="0"/>
        <v>13390.395199999999</v>
      </c>
      <c r="F12" s="64">
        <v>1</v>
      </c>
      <c r="G12" s="64">
        <f t="shared" si="1"/>
        <v>12875.38</v>
      </c>
      <c r="H12" s="64">
        <f t="shared" si="2"/>
        <v>13390.395199999999</v>
      </c>
      <c r="I12" s="63">
        <v>3700</v>
      </c>
      <c r="J12" s="64">
        <v>3218.84</v>
      </c>
      <c r="K12" s="64">
        <f t="shared" si="3"/>
        <v>3347.5936</v>
      </c>
      <c r="L12" s="64">
        <v>1</v>
      </c>
      <c r="M12" s="64">
        <f t="shared" si="4"/>
        <v>3218.84</v>
      </c>
      <c r="N12" s="64">
        <f t="shared" si="5"/>
        <v>3347.5936</v>
      </c>
      <c r="O12" s="63">
        <v>3880</v>
      </c>
      <c r="P12" s="64">
        <v>6437.68</v>
      </c>
      <c r="Q12" s="64">
        <f t="shared" si="6"/>
        <v>6695.1872</v>
      </c>
      <c r="R12" s="64">
        <v>1</v>
      </c>
      <c r="S12" s="64">
        <f t="shared" si="7"/>
        <v>6437.68</v>
      </c>
      <c r="T12" s="64">
        <f t="shared" si="8"/>
        <v>6695.1872</v>
      </c>
      <c r="U12" s="64">
        <v>7000</v>
      </c>
      <c r="V12" s="65">
        <f t="shared" si="9"/>
        <v>466901</v>
      </c>
      <c r="W12" s="83">
        <f t="shared" si="10"/>
        <v>7003410.629640001</v>
      </c>
    </row>
    <row r="13" spans="1:23" s="36" customFormat="1" ht="14.25" customHeight="1">
      <c r="A13" s="15">
        <v>4</v>
      </c>
      <c r="B13" s="37" t="s">
        <v>8</v>
      </c>
      <c r="C13" s="66">
        <v>12</v>
      </c>
      <c r="D13" s="64">
        <v>12875.38</v>
      </c>
      <c r="E13" s="64">
        <f t="shared" si="0"/>
        <v>13390.395199999999</v>
      </c>
      <c r="F13" s="67">
        <v>1</v>
      </c>
      <c r="G13" s="64">
        <f t="shared" si="1"/>
        <v>12875.38</v>
      </c>
      <c r="H13" s="64">
        <f t="shared" si="2"/>
        <v>13390.395199999999</v>
      </c>
      <c r="I13" s="66">
        <v>5700</v>
      </c>
      <c r="J13" s="64">
        <v>3218.84</v>
      </c>
      <c r="K13" s="64">
        <f t="shared" si="3"/>
        <v>3347.5936</v>
      </c>
      <c r="L13" s="67">
        <v>1</v>
      </c>
      <c r="M13" s="64">
        <f t="shared" si="4"/>
        <v>3218.84</v>
      </c>
      <c r="N13" s="64">
        <f t="shared" si="5"/>
        <v>3347.5936</v>
      </c>
      <c r="O13" s="66">
        <v>7800</v>
      </c>
      <c r="P13" s="64">
        <v>6437.68</v>
      </c>
      <c r="Q13" s="64">
        <f t="shared" si="6"/>
        <v>6695.1872</v>
      </c>
      <c r="R13" s="67">
        <v>1</v>
      </c>
      <c r="S13" s="64">
        <f t="shared" si="7"/>
        <v>6437.68</v>
      </c>
      <c r="T13" s="64">
        <f t="shared" si="8"/>
        <v>6695.1872</v>
      </c>
      <c r="U13" s="67">
        <v>9400</v>
      </c>
      <c r="V13" s="65">
        <f t="shared" si="9"/>
        <v>854833.9</v>
      </c>
      <c r="W13" s="83">
        <f t="shared" si="10"/>
        <v>12822367.638096</v>
      </c>
    </row>
    <row r="14" spans="1:23" s="36" customFormat="1" ht="14.25" customHeight="1">
      <c r="A14" s="15">
        <v>5</v>
      </c>
      <c r="B14" s="37" t="s">
        <v>9</v>
      </c>
      <c r="C14" s="63">
        <v>13</v>
      </c>
      <c r="D14" s="64">
        <v>12875.38</v>
      </c>
      <c r="E14" s="64">
        <f t="shared" si="0"/>
        <v>13390.395199999999</v>
      </c>
      <c r="F14" s="64">
        <v>1</v>
      </c>
      <c r="G14" s="64">
        <f t="shared" si="1"/>
        <v>12875.38</v>
      </c>
      <c r="H14" s="64">
        <f t="shared" si="2"/>
        <v>13390.395199999999</v>
      </c>
      <c r="I14" s="63">
        <v>2700</v>
      </c>
      <c r="J14" s="64">
        <v>3218.84</v>
      </c>
      <c r="K14" s="64">
        <f t="shared" si="3"/>
        <v>3347.5936</v>
      </c>
      <c r="L14" s="64">
        <v>1</v>
      </c>
      <c r="M14" s="64">
        <f t="shared" si="4"/>
        <v>3218.84</v>
      </c>
      <c r="N14" s="64">
        <f t="shared" si="5"/>
        <v>3347.5936</v>
      </c>
      <c r="O14" s="63">
        <v>2945</v>
      </c>
      <c r="P14" s="64">
        <v>6437.68</v>
      </c>
      <c r="Q14" s="64">
        <f t="shared" si="6"/>
        <v>6695.1872</v>
      </c>
      <c r="R14" s="64">
        <v>1</v>
      </c>
      <c r="S14" s="64">
        <f t="shared" si="7"/>
        <v>6437.68</v>
      </c>
      <c r="T14" s="64">
        <f t="shared" si="8"/>
        <v>6695.1872</v>
      </c>
      <c r="U14" s="64">
        <v>4179312</v>
      </c>
      <c r="V14" s="65">
        <f t="shared" si="9"/>
        <v>350225.5</v>
      </c>
      <c r="W14" s="83">
        <f t="shared" si="10"/>
        <v>5190692.419764</v>
      </c>
    </row>
    <row r="15" spans="1:23" s="36" customFormat="1" ht="14.25" customHeight="1">
      <c r="A15" s="15">
        <v>6</v>
      </c>
      <c r="B15" s="37" t="s">
        <v>10</v>
      </c>
      <c r="C15" s="63">
        <v>15</v>
      </c>
      <c r="D15" s="64">
        <v>12875.38</v>
      </c>
      <c r="E15" s="64">
        <f t="shared" si="0"/>
        <v>13390.395199999999</v>
      </c>
      <c r="F15" s="64">
        <v>1</v>
      </c>
      <c r="G15" s="64">
        <f t="shared" si="1"/>
        <v>12875.38</v>
      </c>
      <c r="H15" s="64">
        <f t="shared" si="2"/>
        <v>13390.395199999999</v>
      </c>
      <c r="I15" s="63">
        <v>2550</v>
      </c>
      <c r="J15" s="64">
        <v>3218.84</v>
      </c>
      <c r="K15" s="64">
        <f t="shared" si="3"/>
        <v>3347.5936</v>
      </c>
      <c r="L15" s="64">
        <v>1</v>
      </c>
      <c r="M15" s="64">
        <f t="shared" si="4"/>
        <v>3218.84</v>
      </c>
      <c r="N15" s="64">
        <f t="shared" si="5"/>
        <v>3347.5936</v>
      </c>
      <c r="O15" s="63">
        <v>3245</v>
      </c>
      <c r="P15" s="64">
        <v>6437.68</v>
      </c>
      <c r="Q15" s="64">
        <f t="shared" si="6"/>
        <v>6695.1872</v>
      </c>
      <c r="R15" s="64">
        <v>1</v>
      </c>
      <c r="S15" s="64">
        <f t="shared" si="7"/>
        <v>6437.68</v>
      </c>
      <c r="T15" s="64">
        <f t="shared" si="8"/>
        <v>6695.1872</v>
      </c>
      <c r="U15" s="64">
        <v>4688301.1</v>
      </c>
      <c r="V15" s="65">
        <f t="shared" si="9"/>
        <v>369073.9</v>
      </c>
      <c r="W15" s="83">
        <f t="shared" si="10"/>
        <v>5465783.50638</v>
      </c>
    </row>
    <row r="16" spans="1:23" s="36" customFormat="1" ht="14.25" customHeight="1">
      <c r="A16" s="15">
        <v>7</v>
      </c>
      <c r="B16" s="37" t="s">
        <v>11</v>
      </c>
      <c r="C16" s="63">
        <v>5</v>
      </c>
      <c r="D16" s="64">
        <v>12875.38</v>
      </c>
      <c r="E16" s="64">
        <f t="shared" si="0"/>
        <v>13390.395199999999</v>
      </c>
      <c r="F16" s="64">
        <v>1</v>
      </c>
      <c r="G16" s="64">
        <f t="shared" si="1"/>
        <v>12875.38</v>
      </c>
      <c r="H16" s="64">
        <f t="shared" si="2"/>
        <v>13390.395199999999</v>
      </c>
      <c r="I16" s="63">
        <v>1400</v>
      </c>
      <c r="J16" s="64">
        <v>3218.84</v>
      </c>
      <c r="K16" s="64">
        <f t="shared" si="3"/>
        <v>3347.5936</v>
      </c>
      <c r="L16" s="64">
        <v>1</v>
      </c>
      <c r="M16" s="64">
        <f t="shared" si="4"/>
        <v>3218.84</v>
      </c>
      <c r="N16" s="64">
        <f t="shared" si="5"/>
        <v>3347.5936</v>
      </c>
      <c r="O16" s="63">
        <v>1840</v>
      </c>
      <c r="P16" s="64">
        <v>6437.68</v>
      </c>
      <c r="Q16" s="64">
        <f t="shared" si="6"/>
        <v>6695.1872</v>
      </c>
      <c r="R16" s="64">
        <v>1</v>
      </c>
      <c r="S16" s="64">
        <f t="shared" si="7"/>
        <v>6437.68</v>
      </c>
      <c r="T16" s="64">
        <f t="shared" si="8"/>
        <v>6695.1872</v>
      </c>
      <c r="U16" s="64">
        <v>19536</v>
      </c>
      <c r="V16" s="65">
        <f t="shared" si="9"/>
        <v>204235.6</v>
      </c>
      <c r="W16" s="83">
        <f t="shared" si="10"/>
        <v>3063241.2930600005</v>
      </c>
    </row>
    <row r="17" spans="1:23" s="36" customFormat="1" ht="14.25" customHeight="1">
      <c r="A17" s="15">
        <v>8</v>
      </c>
      <c r="B17" s="37" t="s">
        <v>12</v>
      </c>
      <c r="C17" s="63">
        <v>20</v>
      </c>
      <c r="D17" s="64">
        <v>12875.38</v>
      </c>
      <c r="E17" s="64">
        <f t="shared" si="0"/>
        <v>13390.395199999999</v>
      </c>
      <c r="F17" s="64">
        <v>1</v>
      </c>
      <c r="G17" s="64">
        <f t="shared" si="1"/>
        <v>12875.38</v>
      </c>
      <c r="H17" s="64">
        <f t="shared" si="2"/>
        <v>13390.395199999999</v>
      </c>
      <c r="I17" s="63">
        <v>3200</v>
      </c>
      <c r="J17" s="64">
        <v>3218.84</v>
      </c>
      <c r="K17" s="64">
        <f t="shared" si="3"/>
        <v>3347.5936</v>
      </c>
      <c r="L17" s="64">
        <v>1</v>
      </c>
      <c r="M17" s="64">
        <f t="shared" si="4"/>
        <v>3218.84</v>
      </c>
      <c r="N17" s="64">
        <f t="shared" si="5"/>
        <v>3347.5936</v>
      </c>
      <c r="O17" s="63">
        <v>4060</v>
      </c>
      <c r="P17" s="64">
        <v>6437.68</v>
      </c>
      <c r="Q17" s="64">
        <f t="shared" si="6"/>
        <v>6695.1872</v>
      </c>
      <c r="R17" s="64">
        <v>1</v>
      </c>
      <c r="S17" s="64">
        <f t="shared" si="7"/>
        <v>6437.68</v>
      </c>
      <c r="T17" s="64">
        <f t="shared" si="8"/>
        <v>6695.1872</v>
      </c>
      <c r="U17" s="64">
        <v>134235</v>
      </c>
      <c r="V17" s="65">
        <f t="shared" si="9"/>
        <v>456617.3</v>
      </c>
      <c r="W17" s="83">
        <f t="shared" si="10"/>
        <v>6847245.2762400005</v>
      </c>
    </row>
    <row r="18" spans="1:23" s="36" customFormat="1" ht="14.25" customHeight="1">
      <c r="A18" s="15">
        <v>9</v>
      </c>
      <c r="B18" s="37" t="s">
        <v>13</v>
      </c>
      <c r="C18" s="63">
        <v>20</v>
      </c>
      <c r="D18" s="64">
        <v>12875.38</v>
      </c>
      <c r="E18" s="64">
        <f t="shared" si="0"/>
        <v>13390.395199999999</v>
      </c>
      <c r="F18" s="64">
        <v>1</v>
      </c>
      <c r="G18" s="64">
        <f t="shared" si="1"/>
        <v>12875.38</v>
      </c>
      <c r="H18" s="64">
        <f t="shared" si="2"/>
        <v>13390.395199999999</v>
      </c>
      <c r="I18" s="63">
        <v>3200</v>
      </c>
      <c r="J18" s="64">
        <v>3218.84</v>
      </c>
      <c r="K18" s="64">
        <f t="shared" si="3"/>
        <v>3347.5936</v>
      </c>
      <c r="L18" s="64">
        <v>1</v>
      </c>
      <c r="M18" s="64">
        <f t="shared" si="4"/>
        <v>3218.84</v>
      </c>
      <c r="N18" s="64">
        <f t="shared" si="5"/>
        <v>3347.5936</v>
      </c>
      <c r="O18" s="63">
        <v>3820</v>
      </c>
      <c r="P18" s="64">
        <v>6437.68</v>
      </c>
      <c r="Q18" s="64">
        <f t="shared" si="6"/>
        <v>6695.1872</v>
      </c>
      <c r="R18" s="64">
        <v>1</v>
      </c>
      <c r="S18" s="64">
        <f t="shared" si="7"/>
        <v>6437.68</v>
      </c>
      <c r="T18" s="64">
        <f t="shared" si="8"/>
        <v>6695.1872</v>
      </c>
      <c r="U18" s="64">
        <v>0</v>
      </c>
      <c r="V18" s="65">
        <f t="shared" si="9"/>
        <v>437262.7</v>
      </c>
      <c r="W18" s="83">
        <f t="shared" si="10"/>
        <v>6558940.21512</v>
      </c>
    </row>
    <row r="19" spans="1:23" s="36" customFormat="1" ht="14.25" customHeight="1">
      <c r="A19" s="15">
        <v>10</v>
      </c>
      <c r="B19" s="37" t="s">
        <v>14</v>
      </c>
      <c r="C19" s="63">
        <v>210</v>
      </c>
      <c r="D19" s="64">
        <v>12875.38</v>
      </c>
      <c r="E19" s="64">
        <f t="shared" si="0"/>
        <v>13390.395199999999</v>
      </c>
      <c r="F19" s="64">
        <v>1</v>
      </c>
      <c r="G19" s="64">
        <f t="shared" si="1"/>
        <v>12875.38</v>
      </c>
      <c r="H19" s="64">
        <f t="shared" si="2"/>
        <v>13390.395199999999</v>
      </c>
      <c r="I19" s="63">
        <v>17530</v>
      </c>
      <c r="J19" s="64">
        <v>3218.84</v>
      </c>
      <c r="K19" s="64">
        <f t="shared" si="3"/>
        <v>3347.5936</v>
      </c>
      <c r="L19" s="64">
        <v>1</v>
      </c>
      <c r="M19" s="64">
        <f t="shared" si="4"/>
        <v>3218.84</v>
      </c>
      <c r="N19" s="64">
        <f t="shared" si="5"/>
        <v>3347.5936</v>
      </c>
      <c r="O19" s="63">
        <v>24970</v>
      </c>
      <c r="P19" s="64">
        <v>6437.68</v>
      </c>
      <c r="Q19" s="64">
        <f t="shared" si="6"/>
        <v>6695.1872</v>
      </c>
      <c r="R19" s="64">
        <v>1</v>
      </c>
      <c r="S19" s="64">
        <f t="shared" si="7"/>
        <v>6437.68</v>
      </c>
      <c r="T19" s="64">
        <f t="shared" si="8"/>
        <v>6695.1872</v>
      </c>
      <c r="U19" s="64">
        <v>4000</v>
      </c>
      <c r="V19" s="65">
        <f t="shared" si="9"/>
        <v>2735298.3</v>
      </c>
      <c r="W19" s="83">
        <f t="shared" si="10"/>
        <v>41029414.79436</v>
      </c>
    </row>
    <row r="20" spans="1:23" s="36" customFormat="1" ht="14.25" customHeight="1">
      <c r="A20" s="15">
        <v>11</v>
      </c>
      <c r="B20" s="37" t="s">
        <v>15</v>
      </c>
      <c r="C20" s="63">
        <v>157</v>
      </c>
      <c r="D20" s="64">
        <v>12875.38</v>
      </c>
      <c r="E20" s="64">
        <f t="shared" si="0"/>
        <v>13390.395199999999</v>
      </c>
      <c r="F20" s="64">
        <v>1</v>
      </c>
      <c r="G20" s="64">
        <f t="shared" si="1"/>
        <v>12875.38</v>
      </c>
      <c r="H20" s="64">
        <f t="shared" si="2"/>
        <v>13390.395199999999</v>
      </c>
      <c r="I20" s="63">
        <v>14300</v>
      </c>
      <c r="J20" s="64">
        <v>3218.84</v>
      </c>
      <c r="K20" s="64">
        <f t="shared" si="3"/>
        <v>3347.5936</v>
      </c>
      <c r="L20" s="64">
        <v>1</v>
      </c>
      <c r="M20" s="64">
        <f t="shared" si="4"/>
        <v>3218.84</v>
      </c>
      <c r="N20" s="64">
        <f t="shared" si="5"/>
        <v>3347.5936</v>
      </c>
      <c r="O20" s="63">
        <v>18000</v>
      </c>
      <c r="P20" s="64">
        <v>6437.68</v>
      </c>
      <c r="Q20" s="64">
        <f t="shared" si="6"/>
        <v>6695.1872</v>
      </c>
      <c r="R20" s="64">
        <v>1</v>
      </c>
      <c r="S20" s="64">
        <f t="shared" si="7"/>
        <v>6437.68</v>
      </c>
      <c r="T20" s="64">
        <f t="shared" si="8"/>
        <v>6695.1872</v>
      </c>
      <c r="U20" s="64">
        <v>0</v>
      </c>
      <c r="V20" s="65">
        <f t="shared" si="9"/>
        <v>2039277.8</v>
      </c>
      <c r="W20" s="83">
        <f t="shared" si="10"/>
        <v>30589167.570756007</v>
      </c>
    </row>
    <row r="21" spans="1:23" s="36" customFormat="1" ht="14.25" customHeight="1">
      <c r="A21" s="15">
        <v>12</v>
      </c>
      <c r="B21" s="37" t="s">
        <v>16</v>
      </c>
      <c r="C21" s="63">
        <v>10</v>
      </c>
      <c r="D21" s="64">
        <v>12875.38</v>
      </c>
      <c r="E21" s="64">
        <f t="shared" si="0"/>
        <v>13390.395199999999</v>
      </c>
      <c r="F21" s="64">
        <v>1</v>
      </c>
      <c r="G21" s="64">
        <f t="shared" si="1"/>
        <v>12875.38</v>
      </c>
      <c r="H21" s="64">
        <f t="shared" si="2"/>
        <v>13390.395199999999</v>
      </c>
      <c r="I21" s="63">
        <v>1950</v>
      </c>
      <c r="J21" s="64">
        <v>3218.84</v>
      </c>
      <c r="K21" s="64">
        <f t="shared" si="3"/>
        <v>3347.5936</v>
      </c>
      <c r="L21" s="64">
        <v>1</v>
      </c>
      <c r="M21" s="64">
        <f t="shared" si="4"/>
        <v>3218.84</v>
      </c>
      <c r="N21" s="64">
        <f t="shared" si="5"/>
        <v>3347.5936</v>
      </c>
      <c r="O21" s="63">
        <v>2300</v>
      </c>
      <c r="P21" s="64">
        <v>6437.68</v>
      </c>
      <c r="Q21" s="64">
        <f t="shared" si="6"/>
        <v>6695.1872</v>
      </c>
      <c r="R21" s="64">
        <v>1</v>
      </c>
      <c r="S21" s="64">
        <f t="shared" si="7"/>
        <v>6437.68</v>
      </c>
      <c r="T21" s="64">
        <f t="shared" si="8"/>
        <v>6695.1872</v>
      </c>
      <c r="U21" s="64">
        <v>0</v>
      </c>
      <c r="V21" s="65">
        <f t="shared" si="9"/>
        <v>263879.2</v>
      </c>
      <c r="W21" s="83">
        <f t="shared" si="10"/>
        <v>3958188.2722800006</v>
      </c>
    </row>
    <row r="22" spans="1:23" s="36" customFormat="1" ht="14.25" customHeight="1">
      <c r="A22" s="15">
        <v>13</v>
      </c>
      <c r="B22" s="37" t="s">
        <v>17</v>
      </c>
      <c r="C22" s="63">
        <v>20</v>
      </c>
      <c r="D22" s="64">
        <v>12875.38</v>
      </c>
      <c r="E22" s="64">
        <f t="shared" si="0"/>
        <v>13390.395199999999</v>
      </c>
      <c r="F22" s="64">
        <v>1</v>
      </c>
      <c r="G22" s="64">
        <f t="shared" si="1"/>
        <v>12875.38</v>
      </c>
      <c r="H22" s="64">
        <f t="shared" si="2"/>
        <v>13390.395199999999</v>
      </c>
      <c r="I22" s="63">
        <v>2220</v>
      </c>
      <c r="J22" s="64">
        <v>3218.84</v>
      </c>
      <c r="K22" s="64">
        <f t="shared" si="3"/>
        <v>3347.5936</v>
      </c>
      <c r="L22" s="64">
        <v>1</v>
      </c>
      <c r="M22" s="64">
        <f t="shared" si="4"/>
        <v>3218.84</v>
      </c>
      <c r="N22" s="64">
        <f t="shared" si="5"/>
        <v>3347.5936</v>
      </c>
      <c r="O22" s="63">
        <v>3155</v>
      </c>
      <c r="P22" s="64">
        <v>6437.68</v>
      </c>
      <c r="Q22" s="64">
        <f t="shared" si="6"/>
        <v>6695.1872</v>
      </c>
      <c r="R22" s="64">
        <v>1</v>
      </c>
      <c r="S22" s="64">
        <f t="shared" si="7"/>
        <v>6437.68</v>
      </c>
      <c r="T22" s="64">
        <f t="shared" si="8"/>
        <v>6695.1872</v>
      </c>
      <c r="U22" s="64">
        <v>28946.8</v>
      </c>
      <c r="V22" s="65">
        <f t="shared" si="9"/>
        <v>344793.8</v>
      </c>
      <c r="W22" s="83">
        <f t="shared" si="10"/>
        <v>5171472.10848</v>
      </c>
    </row>
    <row r="23" spans="1:23" s="36" customFormat="1" ht="14.25" customHeight="1">
      <c r="A23" s="15">
        <v>14</v>
      </c>
      <c r="B23" s="37" t="s">
        <v>18</v>
      </c>
      <c r="C23" s="63">
        <v>30</v>
      </c>
      <c r="D23" s="64">
        <v>12875.38</v>
      </c>
      <c r="E23" s="64">
        <f t="shared" si="0"/>
        <v>13390.395199999999</v>
      </c>
      <c r="F23" s="64">
        <v>1</v>
      </c>
      <c r="G23" s="64">
        <f t="shared" si="1"/>
        <v>12875.38</v>
      </c>
      <c r="H23" s="64">
        <f t="shared" si="2"/>
        <v>13390.395199999999</v>
      </c>
      <c r="I23" s="63">
        <v>2300</v>
      </c>
      <c r="J23" s="64">
        <v>3218.84</v>
      </c>
      <c r="K23" s="64">
        <f t="shared" si="3"/>
        <v>3347.5936</v>
      </c>
      <c r="L23" s="64">
        <v>1</v>
      </c>
      <c r="M23" s="64">
        <f t="shared" si="4"/>
        <v>3218.84</v>
      </c>
      <c r="N23" s="64">
        <f t="shared" si="5"/>
        <v>3347.5936</v>
      </c>
      <c r="O23" s="63">
        <v>2645</v>
      </c>
      <c r="P23" s="64">
        <v>6437.68</v>
      </c>
      <c r="Q23" s="64">
        <f t="shared" si="6"/>
        <v>6695.1872</v>
      </c>
      <c r="R23" s="64">
        <v>1</v>
      </c>
      <c r="S23" s="64">
        <f t="shared" si="7"/>
        <v>6437.68</v>
      </c>
      <c r="T23" s="64">
        <f t="shared" si="8"/>
        <v>6695.1872</v>
      </c>
      <c r="U23" s="64">
        <v>2700</v>
      </c>
      <c r="V23" s="65">
        <f t="shared" si="9"/>
        <v>308729.4</v>
      </c>
      <c r="W23" s="83">
        <f t="shared" si="10"/>
        <v>4630900.156200001</v>
      </c>
    </row>
    <row r="24" spans="1:23" s="36" customFormat="1" ht="14.25" customHeight="1">
      <c r="A24" s="15">
        <v>15</v>
      </c>
      <c r="B24" s="37" t="s">
        <v>19</v>
      </c>
      <c r="C24" s="63">
        <v>3</v>
      </c>
      <c r="D24" s="64">
        <v>12875.38</v>
      </c>
      <c r="E24" s="64">
        <f t="shared" si="0"/>
        <v>13390.395199999999</v>
      </c>
      <c r="F24" s="64">
        <v>1</v>
      </c>
      <c r="G24" s="64">
        <f t="shared" si="1"/>
        <v>12875.38</v>
      </c>
      <c r="H24" s="64">
        <f t="shared" si="2"/>
        <v>13390.395199999999</v>
      </c>
      <c r="I24" s="63">
        <v>2600</v>
      </c>
      <c r="J24" s="64">
        <v>3218.84</v>
      </c>
      <c r="K24" s="64">
        <f t="shared" si="3"/>
        <v>3347.5936</v>
      </c>
      <c r="L24" s="64">
        <v>1</v>
      </c>
      <c r="M24" s="64">
        <f t="shared" si="4"/>
        <v>3218.84</v>
      </c>
      <c r="N24" s="64">
        <f t="shared" si="5"/>
        <v>3347.5936</v>
      </c>
      <c r="O24" s="63">
        <v>3700</v>
      </c>
      <c r="P24" s="64">
        <v>6437.68</v>
      </c>
      <c r="Q24" s="64">
        <f t="shared" si="6"/>
        <v>6695.1872</v>
      </c>
      <c r="R24" s="64">
        <v>1</v>
      </c>
      <c r="S24" s="64">
        <f t="shared" si="7"/>
        <v>6437.68</v>
      </c>
      <c r="T24" s="64">
        <f t="shared" si="8"/>
        <v>6695.1872</v>
      </c>
      <c r="U24" s="64">
        <v>50000</v>
      </c>
      <c r="V24" s="65">
        <f t="shared" si="9"/>
        <v>400954.2</v>
      </c>
      <c r="W24" s="83">
        <f t="shared" si="10"/>
        <v>6013563.077723999</v>
      </c>
    </row>
    <row r="25" spans="1:23" s="36" customFormat="1" ht="14.25" customHeight="1">
      <c r="A25" s="15">
        <v>16</v>
      </c>
      <c r="B25" s="37" t="s">
        <v>20</v>
      </c>
      <c r="C25" s="63">
        <v>9</v>
      </c>
      <c r="D25" s="64">
        <v>12875.38</v>
      </c>
      <c r="E25" s="64">
        <f t="shared" si="0"/>
        <v>13390.395199999999</v>
      </c>
      <c r="F25" s="64">
        <v>1</v>
      </c>
      <c r="G25" s="64">
        <f t="shared" si="1"/>
        <v>12875.38</v>
      </c>
      <c r="H25" s="64">
        <f t="shared" si="2"/>
        <v>13390.395199999999</v>
      </c>
      <c r="I25" s="63">
        <v>2800</v>
      </c>
      <c r="J25" s="64">
        <v>3218.84</v>
      </c>
      <c r="K25" s="64">
        <f t="shared" si="3"/>
        <v>3347.5936</v>
      </c>
      <c r="L25" s="64">
        <v>1</v>
      </c>
      <c r="M25" s="64">
        <f t="shared" si="4"/>
        <v>3218.84</v>
      </c>
      <c r="N25" s="64">
        <f t="shared" si="5"/>
        <v>3347.5936</v>
      </c>
      <c r="O25" s="63">
        <v>3750</v>
      </c>
      <c r="P25" s="64">
        <v>6437.68</v>
      </c>
      <c r="Q25" s="64">
        <f t="shared" si="6"/>
        <v>6695.1872</v>
      </c>
      <c r="R25" s="64">
        <v>1</v>
      </c>
      <c r="S25" s="64">
        <f t="shared" si="7"/>
        <v>6437.68</v>
      </c>
      <c r="T25" s="64">
        <f t="shared" si="8"/>
        <v>6695.1872</v>
      </c>
      <c r="U25" s="64">
        <v>113540</v>
      </c>
      <c r="V25" s="65">
        <f t="shared" si="9"/>
        <v>413991.5</v>
      </c>
      <c r="W25" s="83">
        <f t="shared" si="10"/>
        <v>6208169.016372</v>
      </c>
    </row>
    <row r="26" spans="1:23" s="36" customFormat="1" ht="14.25" customHeight="1">
      <c r="A26" s="15">
        <v>17</v>
      </c>
      <c r="B26" s="37" t="s">
        <v>21</v>
      </c>
      <c r="C26" s="63">
        <v>95</v>
      </c>
      <c r="D26" s="64">
        <v>12875.38</v>
      </c>
      <c r="E26" s="64">
        <f t="shared" si="0"/>
        <v>13390.395199999999</v>
      </c>
      <c r="F26" s="64">
        <v>1</v>
      </c>
      <c r="G26" s="64">
        <f t="shared" si="1"/>
        <v>12875.38</v>
      </c>
      <c r="H26" s="64">
        <f t="shared" si="2"/>
        <v>13390.395199999999</v>
      </c>
      <c r="I26" s="63">
        <v>2800</v>
      </c>
      <c r="J26" s="64">
        <v>3218.84</v>
      </c>
      <c r="K26" s="64">
        <f t="shared" si="3"/>
        <v>3347.5936</v>
      </c>
      <c r="L26" s="64">
        <v>1</v>
      </c>
      <c r="M26" s="64">
        <f t="shared" si="4"/>
        <v>3218.84</v>
      </c>
      <c r="N26" s="64">
        <f t="shared" si="5"/>
        <v>3347.5936</v>
      </c>
      <c r="O26" s="63">
        <v>4200</v>
      </c>
      <c r="P26" s="64">
        <v>6437.68</v>
      </c>
      <c r="Q26" s="64">
        <f t="shared" si="6"/>
        <v>6695.1872</v>
      </c>
      <c r="R26" s="64">
        <v>1</v>
      </c>
      <c r="S26" s="64">
        <f t="shared" si="7"/>
        <v>6437.68</v>
      </c>
      <c r="T26" s="64">
        <f t="shared" si="8"/>
        <v>6695.1872</v>
      </c>
      <c r="U26" s="64">
        <v>4995</v>
      </c>
      <c r="V26" s="65">
        <f t="shared" si="9"/>
        <v>463695.7</v>
      </c>
      <c r="W26" s="83">
        <f t="shared" si="10"/>
        <v>6955359.95406</v>
      </c>
    </row>
    <row r="27" spans="1:23" s="36" customFormat="1" ht="14.25" customHeight="1">
      <c r="A27" s="15">
        <v>18</v>
      </c>
      <c r="B27" s="37" t="s">
        <v>22</v>
      </c>
      <c r="C27" s="63">
        <v>24</v>
      </c>
      <c r="D27" s="64">
        <v>12875.38</v>
      </c>
      <c r="E27" s="64">
        <f t="shared" si="0"/>
        <v>13390.395199999999</v>
      </c>
      <c r="F27" s="64">
        <v>1</v>
      </c>
      <c r="G27" s="64">
        <f t="shared" si="1"/>
        <v>12875.38</v>
      </c>
      <c r="H27" s="64">
        <f t="shared" si="2"/>
        <v>13390.395199999999</v>
      </c>
      <c r="I27" s="63">
        <v>2886</v>
      </c>
      <c r="J27" s="64">
        <v>3218.84</v>
      </c>
      <c r="K27" s="64">
        <f t="shared" si="3"/>
        <v>3347.5936</v>
      </c>
      <c r="L27" s="64">
        <v>1</v>
      </c>
      <c r="M27" s="64">
        <f t="shared" si="4"/>
        <v>3218.84</v>
      </c>
      <c r="N27" s="64">
        <f t="shared" si="5"/>
        <v>3347.5936</v>
      </c>
      <c r="O27" s="63">
        <v>3107</v>
      </c>
      <c r="P27" s="64">
        <v>6437.68</v>
      </c>
      <c r="Q27" s="64">
        <f t="shared" si="6"/>
        <v>6695.1872</v>
      </c>
      <c r="R27" s="64">
        <v>1</v>
      </c>
      <c r="S27" s="64">
        <f t="shared" si="7"/>
        <v>6437.68</v>
      </c>
      <c r="T27" s="64">
        <f t="shared" si="8"/>
        <v>6695.1872</v>
      </c>
      <c r="U27" s="64">
        <v>47696</v>
      </c>
      <c r="V27" s="65">
        <f t="shared" si="9"/>
        <v>368277.3</v>
      </c>
      <c r="W27" s="83">
        <f t="shared" si="10"/>
        <v>5523444.552192002</v>
      </c>
    </row>
    <row r="28" spans="1:23" s="36" customFormat="1" ht="14.25" customHeight="1">
      <c r="A28" s="15"/>
      <c r="B28" s="68" t="s">
        <v>23</v>
      </c>
      <c r="C28" s="56">
        <f>SUM(C29:C39)</f>
        <v>288</v>
      </c>
      <c r="D28" s="64"/>
      <c r="E28" s="64"/>
      <c r="F28" s="56"/>
      <c r="G28" s="64"/>
      <c r="H28" s="64"/>
      <c r="I28" s="56">
        <f>SUM(I29:I39)</f>
        <v>28290</v>
      </c>
      <c r="J28" s="64"/>
      <c r="K28" s="64"/>
      <c r="L28" s="69"/>
      <c r="M28" s="64"/>
      <c r="N28" s="64"/>
      <c r="O28" s="56">
        <f>SUM(O29:O39)</f>
        <v>35040</v>
      </c>
      <c r="P28" s="64"/>
      <c r="Q28" s="64"/>
      <c r="R28" s="69"/>
      <c r="S28" s="64"/>
      <c r="T28" s="64"/>
      <c r="U28" s="69">
        <f>SUM(U29:U39)</f>
        <v>6210492.84</v>
      </c>
      <c r="V28" s="69">
        <f>SUM(V29:V39)</f>
        <v>4379834.499999999</v>
      </c>
      <c r="W28" s="83"/>
    </row>
    <row r="29" spans="1:23" s="36" customFormat="1" ht="14.25" customHeight="1">
      <c r="A29" s="15">
        <v>19</v>
      </c>
      <c r="B29" s="37" t="s">
        <v>24</v>
      </c>
      <c r="C29" s="66">
        <v>20</v>
      </c>
      <c r="D29" s="64">
        <v>12875.38</v>
      </c>
      <c r="E29" s="64">
        <f t="shared" si="0"/>
        <v>13390.395199999999</v>
      </c>
      <c r="F29" s="67">
        <v>1.208</v>
      </c>
      <c r="G29" s="64">
        <f t="shared" si="1"/>
        <v>15553.459039999998</v>
      </c>
      <c r="H29" s="64">
        <f t="shared" si="2"/>
        <v>16175.597401599998</v>
      </c>
      <c r="I29" s="66">
        <v>1400</v>
      </c>
      <c r="J29" s="64">
        <v>3218.84</v>
      </c>
      <c r="K29" s="64">
        <f t="shared" si="3"/>
        <v>3347.5936</v>
      </c>
      <c r="L29" s="67">
        <v>1.208</v>
      </c>
      <c r="M29" s="64">
        <f t="shared" si="4"/>
        <v>3888.35872</v>
      </c>
      <c r="N29" s="64">
        <f t="shared" si="5"/>
        <v>4043.8930688</v>
      </c>
      <c r="O29" s="66">
        <v>1880</v>
      </c>
      <c r="P29" s="64">
        <v>6437.68</v>
      </c>
      <c r="Q29" s="64">
        <f t="shared" si="6"/>
        <v>6695.1872</v>
      </c>
      <c r="R29" s="67">
        <v>1.208</v>
      </c>
      <c r="S29" s="64">
        <f t="shared" si="7"/>
        <v>7776.71744</v>
      </c>
      <c r="T29" s="64">
        <f t="shared" si="8"/>
        <v>8087.7861376</v>
      </c>
      <c r="U29" s="67">
        <v>159226</v>
      </c>
      <c r="V29" s="65">
        <f t="shared" si="9"/>
        <v>253624.2</v>
      </c>
      <c r="W29" s="83">
        <f t="shared" si="10"/>
        <v>3801975.0328416</v>
      </c>
    </row>
    <row r="30" spans="1:23" s="36" customFormat="1" ht="14.25" customHeight="1">
      <c r="A30" s="15">
        <v>20</v>
      </c>
      <c r="B30" s="37" t="s">
        <v>25</v>
      </c>
      <c r="C30" s="63">
        <v>30</v>
      </c>
      <c r="D30" s="64">
        <v>12875.38</v>
      </c>
      <c r="E30" s="64">
        <f t="shared" si="0"/>
        <v>13390.395199999999</v>
      </c>
      <c r="F30" s="64">
        <v>1.3</v>
      </c>
      <c r="G30" s="64">
        <f t="shared" si="1"/>
        <v>16737.994</v>
      </c>
      <c r="H30" s="64">
        <f t="shared" si="2"/>
        <v>17407.513759999998</v>
      </c>
      <c r="I30" s="63">
        <v>2000</v>
      </c>
      <c r="J30" s="64">
        <v>3218.84</v>
      </c>
      <c r="K30" s="64">
        <f t="shared" si="3"/>
        <v>3347.5936</v>
      </c>
      <c r="L30" s="64">
        <v>1.3</v>
      </c>
      <c r="M30" s="64">
        <f t="shared" si="4"/>
        <v>4184.492</v>
      </c>
      <c r="N30" s="64">
        <f t="shared" si="5"/>
        <v>4351.87168</v>
      </c>
      <c r="O30" s="63">
        <v>2470</v>
      </c>
      <c r="P30" s="64">
        <v>6437.68</v>
      </c>
      <c r="Q30" s="64">
        <f t="shared" si="6"/>
        <v>6695.1872</v>
      </c>
      <c r="R30" s="64">
        <v>1.3</v>
      </c>
      <c r="S30" s="64">
        <f t="shared" si="7"/>
        <v>8368.984</v>
      </c>
      <c r="T30" s="64">
        <f t="shared" si="8"/>
        <v>8703.74336</v>
      </c>
      <c r="U30" s="64">
        <v>369650</v>
      </c>
      <c r="V30" s="65">
        <f t="shared" si="9"/>
        <v>367878.5</v>
      </c>
      <c r="W30" s="83">
        <f t="shared" si="10"/>
        <v>5512633.168380001</v>
      </c>
    </row>
    <row r="31" spans="1:23" s="36" customFormat="1" ht="14.25" customHeight="1">
      <c r="A31" s="15">
        <v>21</v>
      </c>
      <c r="B31" s="37" t="s">
        <v>26</v>
      </c>
      <c r="C31" s="66">
        <v>8</v>
      </c>
      <c r="D31" s="64">
        <v>12875.38</v>
      </c>
      <c r="E31" s="64">
        <f t="shared" si="0"/>
        <v>13390.395199999999</v>
      </c>
      <c r="F31" s="70">
        <v>1.258</v>
      </c>
      <c r="G31" s="64">
        <f t="shared" si="1"/>
        <v>16197.22804</v>
      </c>
      <c r="H31" s="64">
        <f t="shared" si="2"/>
        <v>16845.1171616</v>
      </c>
      <c r="I31" s="66">
        <v>2200</v>
      </c>
      <c r="J31" s="64">
        <v>3218.84</v>
      </c>
      <c r="K31" s="64">
        <f t="shared" si="3"/>
        <v>3347.5936</v>
      </c>
      <c r="L31" s="70">
        <v>1.24</v>
      </c>
      <c r="M31" s="64">
        <f t="shared" si="4"/>
        <v>3991.3616</v>
      </c>
      <c r="N31" s="64">
        <f t="shared" si="5"/>
        <v>4151.016064</v>
      </c>
      <c r="O31" s="66">
        <v>2980</v>
      </c>
      <c r="P31" s="64">
        <v>6437.68</v>
      </c>
      <c r="Q31" s="64">
        <f t="shared" si="6"/>
        <v>6695.1872</v>
      </c>
      <c r="R31" s="70">
        <v>1.23</v>
      </c>
      <c r="S31" s="64">
        <f t="shared" si="7"/>
        <v>7918.3464</v>
      </c>
      <c r="T31" s="64">
        <f t="shared" si="8"/>
        <v>8235.080256000001</v>
      </c>
      <c r="U31" s="67">
        <v>295572.65</v>
      </c>
      <c r="V31" s="65">
        <f t="shared" si="9"/>
        <v>404685.7</v>
      </c>
      <c r="W31" s="83">
        <f t="shared" si="10"/>
        <v>6065852.032005313</v>
      </c>
    </row>
    <row r="32" spans="1:23" s="36" customFormat="1" ht="14.25" customHeight="1">
      <c r="A32" s="15">
        <v>22</v>
      </c>
      <c r="B32" s="41" t="s">
        <v>107</v>
      </c>
      <c r="C32" s="66">
        <v>8</v>
      </c>
      <c r="D32" s="64">
        <v>12875.38</v>
      </c>
      <c r="E32" s="64">
        <f t="shared" si="0"/>
        <v>13390.395199999999</v>
      </c>
      <c r="F32" s="70">
        <v>1.79</v>
      </c>
      <c r="G32" s="64">
        <f t="shared" si="1"/>
        <v>23046.9302</v>
      </c>
      <c r="H32" s="64">
        <f t="shared" si="2"/>
        <v>23968.807407999997</v>
      </c>
      <c r="I32" s="66">
        <v>85</v>
      </c>
      <c r="J32" s="64">
        <v>3218.84</v>
      </c>
      <c r="K32" s="64">
        <f t="shared" si="3"/>
        <v>3347.5936</v>
      </c>
      <c r="L32" s="70">
        <v>1.53</v>
      </c>
      <c r="M32" s="64">
        <f t="shared" si="4"/>
        <v>4924.8252</v>
      </c>
      <c r="N32" s="64">
        <f t="shared" si="5"/>
        <v>5121.818208000001</v>
      </c>
      <c r="O32" s="66">
        <v>140</v>
      </c>
      <c r="P32" s="64">
        <v>6437.68</v>
      </c>
      <c r="Q32" s="64">
        <f t="shared" si="6"/>
        <v>6695.1872</v>
      </c>
      <c r="R32" s="70">
        <v>1.53</v>
      </c>
      <c r="S32" s="64">
        <f t="shared" si="7"/>
        <v>9849.6504</v>
      </c>
      <c r="T32" s="64">
        <f t="shared" si="8"/>
        <v>10243.636416000001</v>
      </c>
      <c r="U32" s="67">
        <v>109641.79000000004</v>
      </c>
      <c r="V32" s="65">
        <f t="shared" si="9"/>
        <v>24764.9</v>
      </c>
      <c r="W32" s="83">
        <f t="shared" si="10"/>
        <v>369829.37694936007</v>
      </c>
    </row>
    <row r="33" spans="1:23" s="36" customFormat="1" ht="14.25" customHeight="1">
      <c r="A33" s="15">
        <v>23</v>
      </c>
      <c r="B33" s="37" t="s">
        <v>27</v>
      </c>
      <c r="C33" s="63">
        <v>4</v>
      </c>
      <c r="D33" s="64">
        <v>12875.38</v>
      </c>
      <c r="E33" s="64">
        <f t="shared" si="0"/>
        <v>13390.395199999999</v>
      </c>
      <c r="F33" s="64">
        <v>1.2</v>
      </c>
      <c r="G33" s="64">
        <f t="shared" si="1"/>
        <v>15450.455999999998</v>
      </c>
      <c r="H33" s="64">
        <f t="shared" si="2"/>
        <v>16068.474239999998</v>
      </c>
      <c r="I33" s="63">
        <v>2670</v>
      </c>
      <c r="J33" s="64">
        <v>3218.84</v>
      </c>
      <c r="K33" s="64">
        <f t="shared" si="3"/>
        <v>3347.5936</v>
      </c>
      <c r="L33" s="64">
        <v>1.2</v>
      </c>
      <c r="M33" s="64">
        <f t="shared" si="4"/>
        <v>3862.608</v>
      </c>
      <c r="N33" s="64">
        <f t="shared" si="5"/>
        <v>4017.11232</v>
      </c>
      <c r="O33" s="63">
        <v>3320</v>
      </c>
      <c r="P33" s="64">
        <v>6437.68</v>
      </c>
      <c r="Q33" s="64">
        <f t="shared" si="6"/>
        <v>6695.1872</v>
      </c>
      <c r="R33" s="64">
        <v>1.2</v>
      </c>
      <c r="S33" s="64">
        <f t="shared" si="7"/>
        <v>7725.216</v>
      </c>
      <c r="T33" s="64">
        <f t="shared" si="8"/>
        <v>8034.22464</v>
      </c>
      <c r="U33" s="67">
        <v>860000</v>
      </c>
      <c r="V33" s="65">
        <f t="shared" si="9"/>
        <v>448982.2</v>
      </c>
      <c r="W33" s="83">
        <f t="shared" si="10"/>
        <v>6721832.5179264</v>
      </c>
    </row>
    <row r="34" spans="1:23" s="36" customFormat="1" ht="14.25" customHeight="1">
      <c r="A34" s="15">
        <v>24</v>
      </c>
      <c r="B34" s="37" t="s">
        <v>28</v>
      </c>
      <c r="C34" s="63">
        <v>10</v>
      </c>
      <c r="D34" s="64">
        <v>12875.38</v>
      </c>
      <c r="E34" s="64">
        <f t="shared" si="0"/>
        <v>13390.395199999999</v>
      </c>
      <c r="F34" s="64">
        <v>1</v>
      </c>
      <c r="G34" s="64">
        <f t="shared" si="1"/>
        <v>12875.38</v>
      </c>
      <c r="H34" s="64">
        <f t="shared" si="2"/>
        <v>13390.395199999999</v>
      </c>
      <c r="I34" s="63">
        <v>2800</v>
      </c>
      <c r="J34" s="64">
        <v>3218.84</v>
      </c>
      <c r="K34" s="64">
        <f t="shared" si="3"/>
        <v>3347.5936</v>
      </c>
      <c r="L34" s="64">
        <v>1</v>
      </c>
      <c r="M34" s="64">
        <f t="shared" si="4"/>
        <v>3218.84</v>
      </c>
      <c r="N34" s="64">
        <f t="shared" si="5"/>
        <v>3347.5936</v>
      </c>
      <c r="O34" s="63">
        <v>3800</v>
      </c>
      <c r="P34" s="64">
        <v>6437.68</v>
      </c>
      <c r="Q34" s="64">
        <f t="shared" si="6"/>
        <v>6695.1872</v>
      </c>
      <c r="R34" s="64">
        <v>1</v>
      </c>
      <c r="S34" s="64">
        <f t="shared" si="7"/>
        <v>6437.68</v>
      </c>
      <c r="T34" s="64">
        <f t="shared" si="8"/>
        <v>6695.1872</v>
      </c>
      <c r="U34" s="64">
        <v>0</v>
      </c>
      <c r="V34" s="65">
        <f t="shared" si="9"/>
        <v>418042.3</v>
      </c>
      <c r="W34" s="83">
        <f t="shared" si="10"/>
        <v>6270635.11668</v>
      </c>
    </row>
    <row r="35" spans="1:23" s="36" customFormat="1" ht="14.25" customHeight="1">
      <c r="A35" s="15">
        <v>25</v>
      </c>
      <c r="B35" s="37" t="s">
        <v>29</v>
      </c>
      <c r="C35" s="63">
        <v>120</v>
      </c>
      <c r="D35" s="64">
        <v>12875.38</v>
      </c>
      <c r="E35" s="64">
        <f t="shared" si="0"/>
        <v>13390.395199999999</v>
      </c>
      <c r="F35" s="64">
        <v>1</v>
      </c>
      <c r="G35" s="64">
        <f t="shared" si="1"/>
        <v>12875.38</v>
      </c>
      <c r="H35" s="64">
        <f t="shared" si="2"/>
        <v>13390.395199999999</v>
      </c>
      <c r="I35" s="63">
        <v>8800</v>
      </c>
      <c r="J35" s="64">
        <v>3218.84</v>
      </c>
      <c r="K35" s="64">
        <f t="shared" si="3"/>
        <v>3347.5936</v>
      </c>
      <c r="L35" s="64">
        <v>1</v>
      </c>
      <c r="M35" s="64">
        <f t="shared" si="4"/>
        <v>3218.84</v>
      </c>
      <c r="N35" s="64">
        <f t="shared" si="5"/>
        <v>3347.5936</v>
      </c>
      <c r="O35" s="63">
        <v>10800</v>
      </c>
      <c r="P35" s="64">
        <v>6437.68</v>
      </c>
      <c r="Q35" s="64">
        <f t="shared" si="6"/>
        <v>6695.1872</v>
      </c>
      <c r="R35" s="64">
        <v>1</v>
      </c>
      <c r="S35" s="64">
        <f t="shared" si="7"/>
        <v>6437.68</v>
      </c>
      <c r="T35" s="64">
        <f t="shared" si="8"/>
        <v>6695.1872</v>
      </c>
      <c r="U35" s="64">
        <v>4057000</v>
      </c>
      <c r="V35" s="65">
        <f t="shared" si="9"/>
        <v>1240565.4</v>
      </c>
      <c r="W35" s="83">
        <f t="shared" si="10"/>
        <v>18547626.04656</v>
      </c>
    </row>
    <row r="36" spans="1:23" s="36" customFormat="1" ht="14.25" customHeight="1">
      <c r="A36" s="15">
        <v>26</v>
      </c>
      <c r="B36" s="37" t="s">
        <v>30</v>
      </c>
      <c r="C36" s="63">
        <v>34</v>
      </c>
      <c r="D36" s="64">
        <v>12875.38</v>
      </c>
      <c r="E36" s="64">
        <f t="shared" si="0"/>
        <v>13390.395199999999</v>
      </c>
      <c r="F36" s="64">
        <v>1</v>
      </c>
      <c r="G36" s="64">
        <f t="shared" si="1"/>
        <v>12875.38</v>
      </c>
      <c r="H36" s="64">
        <f t="shared" si="2"/>
        <v>13390.395199999999</v>
      </c>
      <c r="I36" s="63">
        <v>3500</v>
      </c>
      <c r="J36" s="64">
        <v>3218.84</v>
      </c>
      <c r="K36" s="64">
        <f t="shared" si="3"/>
        <v>3347.5936</v>
      </c>
      <c r="L36" s="64">
        <v>1</v>
      </c>
      <c r="M36" s="64">
        <f t="shared" si="4"/>
        <v>3218.84</v>
      </c>
      <c r="N36" s="64">
        <f t="shared" si="5"/>
        <v>3347.5936</v>
      </c>
      <c r="O36" s="63">
        <v>3910</v>
      </c>
      <c r="P36" s="64">
        <v>6437.68</v>
      </c>
      <c r="Q36" s="64">
        <f t="shared" si="6"/>
        <v>6695.1872</v>
      </c>
      <c r="R36" s="64">
        <v>1</v>
      </c>
      <c r="S36" s="64">
        <f t="shared" si="7"/>
        <v>6437.68</v>
      </c>
      <c r="T36" s="64">
        <f t="shared" si="8"/>
        <v>6695.1872</v>
      </c>
      <c r="U36" s="64">
        <v>8902.4</v>
      </c>
      <c r="V36" s="65">
        <f t="shared" si="9"/>
        <v>458734.3</v>
      </c>
      <c r="W36" s="83">
        <f t="shared" si="10"/>
        <v>6880880.918952</v>
      </c>
    </row>
    <row r="37" spans="1:23" s="36" customFormat="1" ht="14.25" customHeight="1">
      <c r="A37" s="15">
        <v>27</v>
      </c>
      <c r="B37" s="37" t="s">
        <v>31</v>
      </c>
      <c r="C37" s="63">
        <v>30</v>
      </c>
      <c r="D37" s="64">
        <v>12875.38</v>
      </c>
      <c r="E37" s="64">
        <f t="shared" si="0"/>
        <v>13390.395199999999</v>
      </c>
      <c r="F37" s="64">
        <v>1.4</v>
      </c>
      <c r="G37" s="64">
        <f t="shared" si="1"/>
        <v>18025.532</v>
      </c>
      <c r="H37" s="64">
        <f t="shared" si="2"/>
        <v>18746.553279999996</v>
      </c>
      <c r="I37" s="63">
        <v>1900</v>
      </c>
      <c r="J37" s="64">
        <v>3218.84</v>
      </c>
      <c r="K37" s="64">
        <f t="shared" si="3"/>
        <v>3347.5936</v>
      </c>
      <c r="L37" s="64">
        <v>1.4</v>
      </c>
      <c r="M37" s="64">
        <f t="shared" si="4"/>
        <v>4506.376</v>
      </c>
      <c r="N37" s="64">
        <f t="shared" si="5"/>
        <v>4686.63104</v>
      </c>
      <c r="O37" s="63">
        <v>2120</v>
      </c>
      <c r="P37" s="64">
        <v>6437.68</v>
      </c>
      <c r="Q37" s="64">
        <f t="shared" si="6"/>
        <v>6695.1872</v>
      </c>
      <c r="R37" s="64">
        <v>1.4</v>
      </c>
      <c r="S37" s="64">
        <f t="shared" si="7"/>
        <v>9012.752</v>
      </c>
      <c r="T37" s="64">
        <f t="shared" si="8"/>
        <v>9373.26208</v>
      </c>
      <c r="U37" s="64">
        <v>4000</v>
      </c>
      <c r="V37" s="65">
        <f t="shared" si="9"/>
        <v>350935.3</v>
      </c>
      <c r="W37" s="83">
        <f t="shared" si="10"/>
        <v>5263970.06436</v>
      </c>
    </row>
    <row r="38" spans="1:23" s="36" customFormat="1" ht="14.25" customHeight="1">
      <c r="A38" s="15">
        <v>28</v>
      </c>
      <c r="B38" s="37" t="s">
        <v>32</v>
      </c>
      <c r="C38" s="63">
        <v>6</v>
      </c>
      <c r="D38" s="64">
        <v>12875.38</v>
      </c>
      <c r="E38" s="64">
        <f t="shared" si="0"/>
        <v>13390.395199999999</v>
      </c>
      <c r="F38" s="64">
        <v>1</v>
      </c>
      <c r="G38" s="64">
        <f t="shared" si="1"/>
        <v>12875.38</v>
      </c>
      <c r="H38" s="64">
        <f t="shared" si="2"/>
        <v>13390.395199999999</v>
      </c>
      <c r="I38" s="63">
        <v>1300</v>
      </c>
      <c r="J38" s="64">
        <v>3218.84</v>
      </c>
      <c r="K38" s="64">
        <f t="shared" si="3"/>
        <v>3347.5936</v>
      </c>
      <c r="L38" s="64">
        <v>1</v>
      </c>
      <c r="M38" s="64">
        <f t="shared" si="4"/>
        <v>3218.84</v>
      </c>
      <c r="N38" s="64">
        <f t="shared" si="5"/>
        <v>3347.5936</v>
      </c>
      <c r="O38" s="63">
        <v>1650</v>
      </c>
      <c r="P38" s="64">
        <v>6437.68</v>
      </c>
      <c r="Q38" s="64">
        <f t="shared" si="6"/>
        <v>6695.1872</v>
      </c>
      <c r="R38" s="64">
        <v>1</v>
      </c>
      <c r="S38" s="64">
        <f t="shared" si="7"/>
        <v>6437.68</v>
      </c>
      <c r="T38" s="64">
        <f t="shared" si="8"/>
        <v>6695.1872</v>
      </c>
      <c r="U38" s="64">
        <v>0</v>
      </c>
      <c r="V38" s="65">
        <f t="shared" si="9"/>
        <v>185155.9</v>
      </c>
      <c r="W38" s="83">
        <f t="shared" si="10"/>
        <v>2777338.7778479997</v>
      </c>
    </row>
    <row r="39" spans="1:23" s="36" customFormat="1" ht="14.25" customHeight="1">
      <c r="A39" s="15">
        <v>29</v>
      </c>
      <c r="B39" s="37" t="s">
        <v>33</v>
      </c>
      <c r="C39" s="63">
        <v>18</v>
      </c>
      <c r="D39" s="64">
        <v>12875.38</v>
      </c>
      <c r="E39" s="64">
        <f t="shared" si="0"/>
        <v>13390.395199999999</v>
      </c>
      <c r="F39" s="64">
        <v>1</v>
      </c>
      <c r="G39" s="64">
        <f t="shared" si="1"/>
        <v>12875.38</v>
      </c>
      <c r="H39" s="64">
        <f t="shared" si="2"/>
        <v>13390.395199999999</v>
      </c>
      <c r="I39" s="63">
        <v>1635</v>
      </c>
      <c r="J39" s="64">
        <v>3218.84</v>
      </c>
      <c r="K39" s="64">
        <f t="shared" si="3"/>
        <v>3347.5936</v>
      </c>
      <c r="L39" s="64">
        <v>1</v>
      </c>
      <c r="M39" s="64">
        <f t="shared" si="4"/>
        <v>3218.84</v>
      </c>
      <c r="N39" s="64">
        <f t="shared" si="5"/>
        <v>3347.5936</v>
      </c>
      <c r="O39" s="63">
        <v>1970</v>
      </c>
      <c r="P39" s="64">
        <v>6437.68</v>
      </c>
      <c r="Q39" s="64">
        <f t="shared" si="6"/>
        <v>6695.1872</v>
      </c>
      <c r="R39" s="64">
        <v>1</v>
      </c>
      <c r="S39" s="64">
        <f t="shared" si="7"/>
        <v>6437.68</v>
      </c>
      <c r="T39" s="64">
        <f t="shared" si="8"/>
        <v>6695.1872</v>
      </c>
      <c r="U39" s="64">
        <v>346500</v>
      </c>
      <c r="V39" s="65">
        <f t="shared" si="9"/>
        <v>226465.8</v>
      </c>
      <c r="W39" s="83">
        <f t="shared" si="10"/>
        <v>3391788.984144</v>
      </c>
    </row>
    <row r="40" spans="1:23" s="36" customFormat="1" ht="14.25" customHeight="1">
      <c r="A40" s="15"/>
      <c r="B40" s="68" t="s">
        <v>34</v>
      </c>
      <c r="C40" s="56">
        <f>SUM(C41:C47)</f>
        <v>68</v>
      </c>
      <c r="D40" s="64"/>
      <c r="E40" s="64"/>
      <c r="F40" s="56"/>
      <c r="G40" s="64"/>
      <c r="H40" s="64"/>
      <c r="I40" s="56">
        <f>SUM(I41:I47)</f>
        <v>54100</v>
      </c>
      <c r="J40" s="64"/>
      <c r="K40" s="64">
        <f t="shared" si="3"/>
        <v>0</v>
      </c>
      <c r="L40" s="69"/>
      <c r="M40" s="64"/>
      <c r="N40" s="64"/>
      <c r="O40" s="56">
        <f>SUM(O41:O47)</f>
        <v>143115</v>
      </c>
      <c r="P40" s="64"/>
      <c r="Q40" s="64"/>
      <c r="R40" s="69"/>
      <c r="S40" s="64"/>
      <c r="T40" s="64"/>
      <c r="U40" s="69">
        <f>SUM(U41:U47)</f>
        <v>110064580.16</v>
      </c>
      <c r="V40" s="69">
        <f>SUM(V41:V47)</f>
        <v>13748575.9</v>
      </c>
      <c r="W40" s="83"/>
    </row>
    <row r="41" spans="1:23" s="36" customFormat="1" ht="14.25" customHeight="1">
      <c r="A41" s="15">
        <v>30</v>
      </c>
      <c r="B41" s="37" t="s">
        <v>35</v>
      </c>
      <c r="C41" s="63">
        <v>8</v>
      </c>
      <c r="D41" s="64">
        <v>12875.38</v>
      </c>
      <c r="E41" s="64">
        <f t="shared" si="0"/>
        <v>13390.395199999999</v>
      </c>
      <c r="F41" s="64">
        <v>1</v>
      </c>
      <c r="G41" s="64">
        <f t="shared" si="1"/>
        <v>12875.38</v>
      </c>
      <c r="H41" s="64">
        <f t="shared" si="2"/>
        <v>13390.395199999999</v>
      </c>
      <c r="I41" s="63">
        <v>19000</v>
      </c>
      <c r="J41" s="64">
        <v>3218.84</v>
      </c>
      <c r="K41" s="64">
        <f t="shared" si="3"/>
        <v>3347.5936</v>
      </c>
      <c r="L41" s="64">
        <v>1</v>
      </c>
      <c r="M41" s="64">
        <f t="shared" si="4"/>
        <v>3218.84</v>
      </c>
      <c r="N41" s="64">
        <f t="shared" si="5"/>
        <v>3347.5936</v>
      </c>
      <c r="O41" s="63">
        <v>41240</v>
      </c>
      <c r="P41" s="64">
        <v>6437.68</v>
      </c>
      <c r="Q41" s="64">
        <f t="shared" si="6"/>
        <v>6695.1872</v>
      </c>
      <c r="R41" s="64">
        <v>1</v>
      </c>
      <c r="S41" s="64">
        <f t="shared" si="7"/>
        <v>6437.68</v>
      </c>
      <c r="T41" s="64">
        <f t="shared" si="8"/>
        <v>6695.1872</v>
      </c>
      <c r="U41" s="64">
        <v>27543275.5</v>
      </c>
      <c r="V41" s="65">
        <f t="shared" si="9"/>
        <v>4092324.3</v>
      </c>
      <c r="W41" s="83">
        <f t="shared" si="10"/>
        <v>60971715.37238401</v>
      </c>
    </row>
    <row r="42" spans="1:23" s="36" customFormat="1" ht="14.25" customHeight="1">
      <c r="A42" s="15">
        <v>31</v>
      </c>
      <c r="B42" s="37" t="s">
        <v>36</v>
      </c>
      <c r="C42" s="66">
        <v>0</v>
      </c>
      <c r="D42" s="64">
        <v>12875.38</v>
      </c>
      <c r="E42" s="64">
        <f t="shared" si="0"/>
        <v>13390.395199999999</v>
      </c>
      <c r="F42" s="67">
        <v>1</v>
      </c>
      <c r="G42" s="64">
        <f t="shared" si="1"/>
        <v>12875.38</v>
      </c>
      <c r="H42" s="64">
        <f t="shared" si="2"/>
        <v>13390.395199999999</v>
      </c>
      <c r="I42" s="66">
        <v>6500</v>
      </c>
      <c r="J42" s="64">
        <v>3218.84</v>
      </c>
      <c r="K42" s="64">
        <f t="shared" si="3"/>
        <v>3347.5936</v>
      </c>
      <c r="L42" s="67">
        <v>1</v>
      </c>
      <c r="M42" s="64">
        <f t="shared" si="4"/>
        <v>3218.84</v>
      </c>
      <c r="N42" s="64">
        <f t="shared" si="5"/>
        <v>3347.5936</v>
      </c>
      <c r="O42" s="66">
        <v>22000</v>
      </c>
      <c r="P42" s="64">
        <v>6437.68</v>
      </c>
      <c r="Q42" s="64">
        <f t="shared" si="6"/>
        <v>6695.1872</v>
      </c>
      <c r="R42" s="67">
        <v>1</v>
      </c>
      <c r="S42" s="64">
        <f t="shared" si="7"/>
        <v>6437.68</v>
      </c>
      <c r="T42" s="64">
        <f t="shared" si="8"/>
        <v>6695.1872</v>
      </c>
      <c r="U42" s="67">
        <v>20000000</v>
      </c>
      <c r="V42" s="65">
        <f t="shared" si="9"/>
        <v>2042139.7</v>
      </c>
      <c r="W42" s="83">
        <f t="shared" si="10"/>
        <v>30332094.972000003</v>
      </c>
    </row>
    <row r="43" spans="1:23" s="36" customFormat="1" ht="14.25" customHeight="1">
      <c r="A43" s="15">
        <v>32</v>
      </c>
      <c r="B43" s="37" t="s">
        <v>37</v>
      </c>
      <c r="C43" s="66">
        <v>10</v>
      </c>
      <c r="D43" s="64">
        <v>12875.38</v>
      </c>
      <c r="E43" s="64">
        <f t="shared" si="0"/>
        <v>13390.395199999999</v>
      </c>
      <c r="F43" s="67">
        <v>1</v>
      </c>
      <c r="G43" s="64">
        <f t="shared" si="1"/>
        <v>12875.38</v>
      </c>
      <c r="H43" s="64">
        <f t="shared" si="2"/>
        <v>13390.395199999999</v>
      </c>
      <c r="I43" s="66">
        <v>4800</v>
      </c>
      <c r="J43" s="64">
        <v>3218.84</v>
      </c>
      <c r="K43" s="64">
        <f t="shared" si="3"/>
        <v>3347.5936</v>
      </c>
      <c r="L43" s="67">
        <v>1</v>
      </c>
      <c r="M43" s="64">
        <f t="shared" si="4"/>
        <v>3218.84</v>
      </c>
      <c r="N43" s="64">
        <f t="shared" si="5"/>
        <v>3347.5936</v>
      </c>
      <c r="O43" s="66">
        <v>7400</v>
      </c>
      <c r="P43" s="64">
        <v>6437.68</v>
      </c>
      <c r="Q43" s="64">
        <f t="shared" si="6"/>
        <v>6695.1872</v>
      </c>
      <c r="R43" s="67">
        <v>1</v>
      </c>
      <c r="S43" s="64">
        <f t="shared" si="7"/>
        <v>6437.68</v>
      </c>
      <c r="T43" s="64">
        <f t="shared" si="8"/>
        <v>6695.1872</v>
      </c>
      <c r="U43" s="67">
        <v>9240109.66</v>
      </c>
      <c r="V43" s="65">
        <f t="shared" si="9"/>
        <v>795672.3</v>
      </c>
      <c r="W43" s="83">
        <f t="shared" si="10"/>
        <v>11796482.121479997</v>
      </c>
    </row>
    <row r="44" spans="1:23" s="36" customFormat="1" ht="14.25" customHeight="1">
      <c r="A44" s="15">
        <v>33</v>
      </c>
      <c r="B44" s="37" t="s">
        <v>38</v>
      </c>
      <c r="C44" s="63">
        <v>10</v>
      </c>
      <c r="D44" s="64">
        <v>12875.38</v>
      </c>
      <c r="E44" s="64">
        <f t="shared" si="0"/>
        <v>13390.395199999999</v>
      </c>
      <c r="F44" s="64">
        <v>1</v>
      </c>
      <c r="G44" s="64">
        <f t="shared" si="1"/>
        <v>12875.38</v>
      </c>
      <c r="H44" s="64">
        <f t="shared" si="2"/>
        <v>13390.395199999999</v>
      </c>
      <c r="I44" s="63">
        <v>1600</v>
      </c>
      <c r="J44" s="64">
        <v>3218.84</v>
      </c>
      <c r="K44" s="64">
        <f t="shared" si="3"/>
        <v>3347.5936</v>
      </c>
      <c r="L44" s="64">
        <v>1</v>
      </c>
      <c r="M44" s="64">
        <f t="shared" si="4"/>
        <v>3218.84</v>
      </c>
      <c r="N44" s="64">
        <f t="shared" si="5"/>
        <v>3347.5936</v>
      </c>
      <c r="O44" s="63">
        <v>2950</v>
      </c>
      <c r="P44" s="64">
        <v>6437.68</v>
      </c>
      <c r="Q44" s="64">
        <f t="shared" si="6"/>
        <v>6695.1872</v>
      </c>
      <c r="R44" s="64">
        <v>1</v>
      </c>
      <c r="S44" s="64">
        <f t="shared" si="7"/>
        <v>6437.68</v>
      </c>
      <c r="T44" s="64">
        <f t="shared" si="8"/>
        <v>6695.1872</v>
      </c>
      <c r="U44" s="67">
        <v>3091195</v>
      </c>
      <c r="V44" s="65">
        <f t="shared" si="9"/>
        <v>305010.7</v>
      </c>
      <c r="W44" s="83">
        <f t="shared" si="10"/>
        <v>4528792.03908</v>
      </c>
    </row>
    <row r="45" spans="1:23" s="36" customFormat="1" ht="14.25" customHeight="1">
      <c r="A45" s="15">
        <v>34</v>
      </c>
      <c r="B45" s="37" t="s">
        <v>39</v>
      </c>
      <c r="C45" s="63">
        <v>0</v>
      </c>
      <c r="D45" s="64">
        <v>12875.38</v>
      </c>
      <c r="E45" s="64">
        <f t="shared" si="0"/>
        <v>13390.395199999999</v>
      </c>
      <c r="F45" s="64">
        <v>1</v>
      </c>
      <c r="G45" s="64">
        <f t="shared" si="1"/>
        <v>12875.38</v>
      </c>
      <c r="H45" s="64">
        <f t="shared" si="2"/>
        <v>13390.395199999999</v>
      </c>
      <c r="I45" s="63">
        <v>3000</v>
      </c>
      <c r="J45" s="64">
        <v>3218.84</v>
      </c>
      <c r="K45" s="64">
        <f t="shared" si="3"/>
        <v>3347.5936</v>
      </c>
      <c r="L45" s="64">
        <v>1</v>
      </c>
      <c r="M45" s="64">
        <f t="shared" si="4"/>
        <v>3218.84</v>
      </c>
      <c r="N45" s="64">
        <f t="shared" si="5"/>
        <v>3347.5936</v>
      </c>
      <c r="O45" s="63">
        <v>5435</v>
      </c>
      <c r="P45" s="64">
        <v>6437.68</v>
      </c>
      <c r="Q45" s="64">
        <f t="shared" si="6"/>
        <v>6695.1872</v>
      </c>
      <c r="R45" s="64">
        <v>1</v>
      </c>
      <c r="S45" s="64">
        <f t="shared" si="7"/>
        <v>6437.68</v>
      </c>
      <c r="T45" s="64">
        <f t="shared" si="8"/>
        <v>6695.1872</v>
      </c>
      <c r="U45" s="64">
        <v>190000</v>
      </c>
      <c r="V45" s="65">
        <f t="shared" si="9"/>
        <v>555577.7</v>
      </c>
      <c r="W45" s="83">
        <f t="shared" si="10"/>
        <v>8330814.995280001</v>
      </c>
    </row>
    <row r="46" spans="1:23" s="36" customFormat="1" ht="14.25" customHeight="1">
      <c r="A46" s="15">
        <v>35</v>
      </c>
      <c r="B46" s="37" t="s">
        <v>40</v>
      </c>
      <c r="C46" s="63">
        <v>20</v>
      </c>
      <c r="D46" s="64">
        <v>12875.38</v>
      </c>
      <c r="E46" s="64">
        <f t="shared" si="0"/>
        <v>13390.395199999999</v>
      </c>
      <c r="F46" s="64">
        <v>1</v>
      </c>
      <c r="G46" s="64">
        <f t="shared" si="1"/>
        <v>12875.38</v>
      </c>
      <c r="H46" s="64">
        <f t="shared" si="2"/>
        <v>13390.395199999999</v>
      </c>
      <c r="I46" s="63">
        <v>9700</v>
      </c>
      <c r="J46" s="64">
        <v>3218.84</v>
      </c>
      <c r="K46" s="64">
        <f t="shared" si="3"/>
        <v>3347.5936</v>
      </c>
      <c r="L46" s="64">
        <v>1</v>
      </c>
      <c r="M46" s="64">
        <f t="shared" si="4"/>
        <v>3218.84</v>
      </c>
      <c r="N46" s="64">
        <f t="shared" si="5"/>
        <v>3347.5936</v>
      </c>
      <c r="O46" s="63">
        <v>48240</v>
      </c>
      <c r="P46" s="64">
        <v>6437.68</v>
      </c>
      <c r="Q46" s="64">
        <f t="shared" si="6"/>
        <v>6695.1872</v>
      </c>
      <c r="R46" s="64">
        <v>1</v>
      </c>
      <c r="S46" s="64">
        <f t="shared" si="7"/>
        <v>6437.68</v>
      </c>
      <c r="T46" s="64">
        <f t="shared" si="8"/>
        <v>6695.1872</v>
      </c>
      <c r="U46" s="64">
        <v>50000000</v>
      </c>
      <c r="V46" s="65">
        <f t="shared" si="9"/>
        <v>4304902.2</v>
      </c>
      <c r="W46" s="83">
        <f t="shared" si="10"/>
        <v>63823532.98007999</v>
      </c>
    </row>
    <row r="47" spans="1:23" s="36" customFormat="1" ht="14.25" customHeight="1">
      <c r="A47" s="15">
        <v>36</v>
      </c>
      <c r="B47" s="37" t="s">
        <v>41</v>
      </c>
      <c r="C47" s="63">
        <v>20</v>
      </c>
      <c r="D47" s="64">
        <v>12875.38</v>
      </c>
      <c r="E47" s="64">
        <f t="shared" si="0"/>
        <v>13390.395199999999</v>
      </c>
      <c r="F47" s="64">
        <v>1</v>
      </c>
      <c r="G47" s="64">
        <f t="shared" si="1"/>
        <v>12875.38</v>
      </c>
      <c r="H47" s="64">
        <f t="shared" si="2"/>
        <v>13390.395199999999</v>
      </c>
      <c r="I47" s="63">
        <v>9500</v>
      </c>
      <c r="J47" s="64">
        <v>3218.84</v>
      </c>
      <c r="K47" s="64">
        <f t="shared" si="3"/>
        <v>3347.5936</v>
      </c>
      <c r="L47" s="64">
        <v>1</v>
      </c>
      <c r="M47" s="64">
        <f t="shared" si="4"/>
        <v>3218.84</v>
      </c>
      <c r="N47" s="64">
        <f t="shared" si="5"/>
        <v>3347.5936</v>
      </c>
      <c r="O47" s="63">
        <v>15850</v>
      </c>
      <c r="P47" s="64">
        <v>6437.68</v>
      </c>
      <c r="Q47" s="64">
        <f t="shared" si="6"/>
        <v>6695.1872</v>
      </c>
      <c r="R47" s="64">
        <v>1</v>
      </c>
      <c r="S47" s="64">
        <f t="shared" si="7"/>
        <v>6437.68</v>
      </c>
      <c r="T47" s="64">
        <f t="shared" si="8"/>
        <v>6695.1872</v>
      </c>
      <c r="U47" s="64">
        <v>0</v>
      </c>
      <c r="V47" s="65">
        <f t="shared" si="9"/>
        <v>1652949</v>
      </c>
      <c r="W47" s="83">
        <f t="shared" si="10"/>
        <v>24794235.330959998</v>
      </c>
    </row>
    <row r="48" spans="1:23" s="36" customFormat="1" ht="14.25" customHeight="1">
      <c r="A48" s="15"/>
      <c r="B48" s="68" t="s">
        <v>42</v>
      </c>
      <c r="C48" s="56">
        <f>SUM(C49:C54)</f>
        <v>214</v>
      </c>
      <c r="D48" s="64"/>
      <c r="E48" s="64"/>
      <c r="F48" s="56"/>
      <c r="G48" s="64"/>
      <c r="H48" s="64"/>
      <c r="I48" s="56">
        <f>SUM(I49:I54)</f>
        <v>45310</v>
      </c>
      <c r="J48" s="64"/>
      <c r="K48" s="64"/>
      <c r="L48" s="69"/>
      <c r="M48" s="64"/>
      <c r="N48" s="64"/>
      <c r="O48" s="56">
        <f>SUM(O49:O54)</f>
        <v>64504</v>
      </c>
      <c r="P48" s="64"/>
      <c r="Q48" s="64"/>
      <c r="R48" s="69"/>
      <c r="S48" s="64"/>
      <c r="T48" s="64"/>
      <c r="U48" s="69">
        <f>SUM(U49:U54)</f>
        <v>28616878.580000002</v>
      </c>
      <c r="V48" s="69">
        <f>SUM(V49:V54)</f>
        <v>7085264.6</v>
      </c>
      <c r="W48" s="83"/>
    </row>
    <row r="49" spans="1:23" s="36" customFormat="1" ht="14.25" customHeight="1">
      <c r="A49" s="15">
        <v>37</v>
      </c>
      <c r="B49" s="37" t="s">
        <v>43</v>
      </c>
      <c r="C49" s="63">
        <v>11</v>
      </c>
      <c r="D49" s="64">
        <v>12875.38</v>
      </c>
      <c r="E49" s="64">
        <f t="shared" si="0"/>
        <v>13390.395199999999</v>
      </c>
      <c r="F49" s="64">
        <v>1</v>
      </c>
      <c r="G49" s="64">
        <f t="shared" si="1"/>
        <v>12875.38</v>
      </c>
      <c r="H49" s="64">
        <f t="shared" si="2"/>
        <v>13390.395199999999</v>
      </c>
      <c r="I49" s="63">
        <v>1400</v>
      </c>
      <c r="J49" s="64">
        <v>3218.84</v>
      </c>
      <c r="K49" s="64">
        <f t="shared" si="3"/>
        <v>3347.5936</v>
      </c>
      <c r="L49" s="64">
        <v>1</v>
      </c>
      <c r="M49" s="64">
        <f t="shared" si="4"/>
        <v>3218.84</v>
      </c>
      <c r="N49" s="64">
        <f t="shared" si="5"/>
        <v>3347.5936</v>
      </c>
      <c r="O49" s="63">
        <v>2500</v>
      </c>
      <c r="P49" s="64">
        <v>6437.68</v>
      </c>
      <c r="Q49" s="64">
        <f t="shared" si="6"/>
        <v>6695.1872</v>
      </c>
      <c r="R49" s="64">
        <v>1</v>
      </c>
      <c r="S49" s="64">
        <f t="shared" si="7"/>
        <v>6437.68</v>
      </c>
      <c r="T49" s="64">
        <f t="shared" si="8"/>
        <v>6695.1872</v>
      </c>
      <c r="U49" s="64">
        <v>521061.9</v>
      </c>
      <c r="V49" s="65">
        <f t="shared" si="9"/>
        <v>258554.1</v>
      </c>
      <c r="W49" s="83">
        <f t="shared" si="10"/>
        <v>3870495.486588</v>
      </c>
    </row>
    <row r="50" spans="1:23" s="36" customFormat="1" ht="14.25" customHeight="1">
      <c r="A50" s="15">
        <v>38</v>
      </c>
      <c r="B50" s="37" t="s">
        <v>44</v>
      </c>
      <c r="C50" s="63">
        <v>0</v>
      </c>
      <c r="D50" s="64">
        <v>12875.38</v>
      </c>
      <c r="E50" s="64">
        <f t="shared" si="0"/>
        <v>13390.395199999999</v>
      </c>
      <c r="F50" s="64">
        <v>1.2</v>
      </c>
      <c r="G50" s="64">
        <f t="shared" si="1"/>
        <v>15450.455999999998</v>
      </c>
      <c r="H50" s="64">
        <f t="shared" si="2"/>
        <v>16068.474239999998</v>
      </c>
      <c r="I50" s="63">
        <v>1000</v>
      </c>
      <c r="J50" s="64">
        <v>3218.84</v>
      </c>
      <c r="K50" s="64">
        <f t="shared" si="3"/>
        <v>3347.5936</v>
      </c>
      <c r="L50" s="64">
        <v>1.2</v>
      </c>
      <c r="M50" s="64">
        <f t="shared" si="4"/>
        <v>3862.608</v>
      </c>
      <c r="N50" s="64">
        <f t="shared" si="5"/>
        <v>4017.11232</v>
      </c>
      <c r="O50" s="63">
        <v>1520</v>
      </c>
      <c r="P50" s="64">
        <v>6437.68</v>
      </c>
      <c r="Q50" s="64">
        <f t="shared" si="6"/>
        <v>6695.1872</v>
      </c>
      <c r="R50" s="64">
        <v>1.2</v>
      </c>
      <c r="S50" s="64">
        <f t="shared" si="7"/>
        <v>7725.216</v>
      </c>
      <c r="T50" s="64">
        <f t="shared" si="8"/>
        <v>8034.22464</v>
      </c>
      <c r="U50" s="64">
        <v>1900000</v>
      </c>
      <c r="V50" s="65">
        <f t="shared" si="9"/>
        <v>196025.4</v>
      </c>
      <c r="W50" s="83">
        <f t="shared" si="10"/>
        <v>2911881.1173119997</v>
      </c>
    </row>
    <row r="51" spans="1:23" s="36" customFormat="1" ht="14.25" customHeight="1">
      <c r="A51" s="15">
        <v>39</v>
      </c>
      <c r="B51" s="37" t="s">
        <v>45</v>
      </c>
      <c r="C51" s="63">
        <v>35</v>
      </c>
      <c r="D51" s="64">
        <v>12875.38</v>
      </c>
      <c r="E51" s="64">
        <f t="shared" si="0"/>
        <v>13390.395199999999</v>
      </c>
      <c r="F51" s="64">
        <v>1</v>
      </c>
      <c r="G51" s="64">
        <f t="shared" si="1"/>
        <v>12875.38</v>
      </c>
      <c r="H51" s="64">
        <f t="shared" si="2"/>
        <v>13390.395199999999</v>
      </c>
      <c r="I51" s="63">
        <v>20910</v>
      </c>
      <c r="J51" s="64">
        <v>3218.84</v>
      </c>
      <c r="K51" s="64">
        <f t="shared" si="3"/>
        <v>3347.5936</v>
      </c>
      <c r="L51" s="64">
        <v>1</v>
      </c>
      <c r="M51" s="64">
        <f t="shared" si="4"/>
        <v>3218.84</v>
      </c>
      <c r="N51" s="64">
        <f t="shared" si="5"/>
        <v>3347.5936</v>
      </c>
      <c r="O51" s="63">
        <v>26410</v>
      </c>
      <c r="P51" s="64">
        <v>6437.68</v>
      </c>
      <c r="Q51" s="64">
        <f t="shared" si="6"/>
        <v>6695.1872</v>
      </c>
      <c r="R51" s="64">
        <v>1</v>
      </c>
      <c r="S51" s="64">
        <f t="shared" si="7"/>
        <v>6437.68</v>
      </c>
      <c r="T51" s="64">
        <f t="shared" si="8"/>
        <v>6695.1872</v>
      </c>
      <c r="U51" s="64">
        <v>150000</v>
      </c>
      <c r="V51" s="65">
        <f t="shared" si="9"/>
        <v>2958079.9</v>
      </c>
      <c r="W51" s="83">
        <f t="shared" si="10"/>
        <v>44368947.7659</v>
      </c>
    </row>
    <row r="52" spans="1:23" s="36" customFormat="1" ht="14.25" customHeight="1">
      <c r="A52" s="15">
        <v>40</v>
      </c>
      <c r="B52" s="37" t="s">
        <v>46</v>
      </c>
      <c r="C52" s="63">
        <v>28</v>
      </c>
      <c r="D52" s="64">
        <v>12875.38</v>
      </c>
      <c r="E52" s="64">
        <f t="shared" si="0"/>
        <v>13390.395199999999</v>
      </c>
      <c r="F52" s="64">
        <v>1</v>
      </c>
      <c r="G52" s="64">
        <f t="shared" si="1"/>
        <v>12875.38</v>
      </c>
      <c r="H52" s="64">
        <f t="shared" si="2"/>
        <v>13390.395199999999</v>
      </c>
      <c r="I52" s="63">
        <v>3100</v>
      </c>
      <c r="J52" s="64">
        <v>3218.84</v>
      </c>
      <c r="K52" s="64">
        <f t="shared" si="3"/>
        <v>3347.5936</v>
      </c>
      <c r="L52" s="64">
        <v>1</v>
      </c>
      <c r="M52" s="64">
        <f t="shared" si="4"/>
        <v>3218.84</v>
      </c>
      <c r="N52" s="64">
        <f t="shared" si="5"/>
        <v>3347.5936</v>
      </c>
      <c r="O52" s="63">
        <v>6050</v>
      </c>
      <c r="P52" s="64">
        <v>6437.68</v>
      </c>
      <c r="Q52" s="64">
        <f t="shared" si="6"/>
        <v>6695.1872</v>
      </c>
      <c r="R52" s="64">
        <v>1</v>
      </c>
      <c r="S52" s="64">
        <f t="shared" si="7"/>
        <v>6437.68</v>
      </c>
      <c r="T52" s="64">
        <f t="shared" si="8"/>
        <v>6695.1872</v>
      </c>
      <c r="U52" s="64">
        <v>901419.76</v>
      </c>
      <c r="V52" s="65">
        <f t="shared" si="9"/>
        <v>614030.2</v>
      </c>
      <c r="W52" s="83">
        <f t="shared" si="10"/>
        <v>9196931.554224003</v>
      </c>
    </row>
    <row r="53" spans="1:23" s="36" customFormat="1" ht="14.25" customHeight="1">
      <c r="A53" s="15">
        <v>41</v>
      </c>
      <c r="B53" s="37" t="s">
        <v>47</v>
      </c>
      <c r="C53" s="66">
        <v>10</v>
      </c>
      <c r="D53" s="64">
        <v>12875.38</v>
      </c>
      <c r="E53" s="64">
        <f t="shared" si="0"/>
        <v>13390.395199999999</v>
      </c>
      <c r="F53" s="67">
        <v>1</v>
      </c>
      <c r="G53" s="64">
        <f t="shared" si="1"/>
        <v>12875.38</v>
      </c>
      <c r="H53" s="64">
        <f t="shared" si="2"/>
        <v>13390.395199999999</v>
      </c>
      <c r="I53" s="66">
        <v>7000</v>
      </c>
      <c r="J53" s="64">
        <v>3218.84</v>
      </c>
      <c r="K53" s="64">
        <f t="shared" si="3"/>
        <v>3347.5936</v>
      </c>
      <c r="L53" s="67">
        <v>1</v>
      </c>
      <c r="M53" s="64">
        <f t="shared" si="4"/>
        <v>3218.84</v>
      </c>
      <c r="N53" s="64">
        <f t="shared" si="5"/>
        <v>3347.5936</v>
      </c>
      <c r="O53" s="66">
        <v>10724</v>
      </c>
      <c r="P53" s="64">
        <v>6437.68</v>
      </c>
      <c r="Q53" s="64">
        <f t="shared" si="6"/>
        <v>6695.1872</v>
      </c>
      <c r="R53" s="67">
        <v>1</v>
      </c>
      <c r="S53" s="64">
        <f t="shared" si="7"/>
        <v>6437.68</v>
      </c>
      <c r="T53" s="64">
        <f t="shared" si="8"/>
        <v>6695.1872</v>
      </c>
      <c r="U53" s="67">
        <v>162683.6</v>
      </c>
      <c r="V53" s="65">
        <f t="shared" si="9"/>
        <v>1140889.7</v>
      </c>
      <c r="W53" s="83">
        <f t="shared" si="10"/>
        <v>17110905.414792</v>
      </c>
    </row>
    <row r="54" spans="1:23" s="36" customFormat="1" ht="14.25" customHeight="1">
      <c r="A54" s="15">
        <v>42</v>
      </c>
      <c r="B54" s="37" t="s">
        <v>48</v>
      </c>
      <c r="C54" s="63">
        <v>130</v>
      </c>
      <c r="D54" s="64">
        <v>12875.38</v>
      </c>
      <c r="E54" s="64">
        <f t="shared" si="0"/>
        <v>13390.395199999999</v>
      </c>
      <c r="F54" s="71">
        <v>1.006</v>
      </c>
      <c r="G54" s="64">
        <f t="shared" si="1"/>
        <v>12952.63228</v>
      </c>
      <c r="H54" s="64">
        <f t="shared" si="2"/>
        <v>13470.7375712</v>
      </c>
      <c r="I54" s="63">
        <v>11900</v>
      </c>
      <c r="J54" s="64">
        <v>3218.84</v>
      </c>
      <c r="K54" s="64">
        <f t="shared" si="3"/>
        <v>3347.5936</v>
      </c>
      <c r="L54" s="71">
        <v>1.006</v>
      </c>
      <c r="M54" s="64">
        <f t="shared" si="4"/>
        <v>3238.15304</v>
      </c>
      <c r="N54" s="64">
        <f t="shared" si="5"/>
        <v>3367.6791616</v>
      </c>
      <c r="O54" s="63">
        <v>17300</v>
      </c>
      <c r="P54" s="64">
        <v>6437.68</v>
      </c>
      <c r="Q54" s="64">
        <f t="shared" si="6"/>
        <v>6695.1872</v>
      </c>
      <c r="R54" s="71">
        <v>1.005</v>
      </c>
      <c r="S54" s="64">
        <f t="shared" si="7"/>
        <v>6469.868399999999</v>
      </c>
      <c r="T54" s="64">
        <f t="shared" si="8"/>
        <v>6728.663135999999</v>
      </c>
      <c r="U54" s="67">
        <v>24981713.32</v>
      </c>
      <c r="V54" s="65">
        <f t="shared" si="9"/>
        <v>1917685.3</v>
      </c>
      <c r="W54" s="83">
        <f t="shared" si="10"/>
        <v>28390553.07680184</v>
      </c>
    </row>
    <row r="55" spans="1:23" s="36" customFormat="1" ht="14.25" customHeight="1">
      <c r="A55" s="15"/>
      <c r="B55" s="68" t="s">
        <v>49</v>
      </c>
      <c r="C55" s="56">
        <f>SUM(C56:C69)</f>
        <v>381</v>
      </c>
      <c r="D55" s="64"/>
      <c r="E55" s="64"/>
      <c r="F55" s="56"/>
      <c r="G55" s="64"/>
      <c r="H55" s="64"/>
      <c r="I55" s="56">
        <f>SUM(I56:I69)</f>
        <v>76165</v>
      </c>
      <c r="J55" s="64"/>
      <c r="K55" s="64"/>
      <c r="L55" s="69"/>
      <c r="M55" s="64"/>
      <c r="N55" s="64"/>
      <c r="O55" s="56">
        <f>SUM(O56:O69)</f>
        <v>108194</v>
      </c>
      <c r="P55" s="64"/>
      <c r="Q55" s="64"/>
      <c r="R55" s="69"/>
      <c r="S55" s="64"/>
      <c r="T55" s="64"/>
      <c r="U55" s="69">
        <f>SUM(U56:U69)</f>
        <v>3659444.22</v>
      </c>
      <c r="V55" s="69">
        <f>SUM(V56:V69)</f>
        <v>12580642.8</v>
      </c>
      <c r="W55" s="83"/>
    </row>
    <row r="56" spans="1:23" s="36" customFormat="1" ht="14.25" customHeight="1">
      <c r="A56" s="15">
        <v>43</v>
      </c>
      <c r="B56" s="37" t="s">
        <v>50</v>
      </c>
      <c r="C56" s="63">
        <v>6</v>
      </c>
      <c r="D56" s="64">
        <v>12875.38</v>
      </c>
      <c r="E56" s="64">
        <f t="shared" si="0"/>
        <v>13390.395199999999</v>
      </c>
      <c r="F56" s="64">
        <v>1.15</v>
      </c>
      <c r="G56" s="64">
        <f t="shared" si="1"/>
        <v>14806.686999999998</v>
      </c>
      <c r="H56" s="64">
        <f t="shared" si="2"/>
        <v>15398.954479999999</v>
      </c>
      <c r="I56" s="63">
        <v>13000</v>
      </c>
      <c r="J56" s="64">
        <v>3218.84</v>
      </c>
      <c r="K56" s="64">
        <f t="shared" si="3"/>
        <v>3347.5936</v>
      </c>
      <c r="L56" s="64">
        <v>1.15</v>
      </c>
      <c r="M56" s="64">
        <f t="shared" si="4"/>
        <v>3701.6659999999997</v>
      </c>
      <c r="N56" s="64">
        <f t="shared" si="5"/>
        <v>3849.7326399999997</v>
      </c>
      <c r="O56" s="63">
        <v>20240</v>
      </c>
      <c r="P56" s="64">
        <v>6437.68</v>
      </c>
      <c r="Q56" s="64">
        <f t="shared" si="6"/>
        <v>6695.1872</v>
      </c>
      <c r="R56" s="64">
        <v>1.15</v>
      </c>
      <c r="S56" s="64">
        <f t="shared" si="7"/>
        <v>7403.331999999999</v>
      </c>
      <c r="T56" s="64">
        <f t="shared" si="8"/>
        <v>7699.465279999999</v>
      </c>
      <c r="U56" s="64">
        <v>58200</v>
      </c>
      <c r="V56" s="65">
        <f t="shared" si="9"/>
        <v>2463849.2</v>
      </c>
      <c r="W56" s="83">
        <f t="shared" si="10"/>
        <v>36956864.79385319</v>
      </c>
    </row>
    <row r="57" spans="1:23" s="36" customFormat="1" ht="14.25" customHeight="1">
      <c r="A57" s="15">
        <v>44</v>
      </c>
      <c r="B57" s="37" t="s">
        <v>51</v>
      </c>
      <c r="C57" s="63">
        <v>20</v>
      </c>
      <c r="D57" s="64">
        <v>12875.38</v>
      </c>
      <c r="E57" s="64">
        <f t="shared" si="0"/>
        <v>13390.395199999999</v>
      </c>
      <c r="F57" s="64">
        <v>1</v>
      </c>
      <c r="G57" s="64">
        <f t="shared" si="1"/>
        <v>12875.38</v>
      </c>
      <c r="H57" s="64">
        <f t="shared" si="2"/>
        <v>13390.395199999999</v>
      </c>
      <c r="I57" s="63">
        <v>2015</v>
      </c>
      <c r="J57" s="64">
        <v>3218.84</v>
      </c>
      <c r="K57" s="64">
        <f t="shared" si="3"/>
        <v>3347.5936</v>
      </c>
      <c r="L57" s="64">
        <v>1</v>
      </c>
      <c r="M57" s="64">
        <f t="shared" si="4"/>
        <v>3218.84</v>
      </c>
      <c r="N57" s="64">
        <f t="shared" si="5"/>
        <v>3347.5936</v>
      </c>
      <c r="O57" s="63">
        <v>2899</v>
      </c>
      <c r="P57" s="64">
        <v>6437.68</v>
      </c>
      <c r="Q57" s="64">
        <f t="shared" si="6"/>
        <v>6695.1872</v>
      </c>
      <c r="R57" s="64">
        <v>1</v>
      </c>
      <c r="S57" s="64">
        <f t="shared" si="7"/>
        <v>6437.68</v>
      </c>
      <c r="T57" s="64">
        <f t="shared" si="8"/>
        <v>6695.1872</v>
      </c>
      <c r="U57" s="64">
        <v>150000</v>
      </c>
      <c r="V57" s="65">
        <f t="shared" si="9"/>
        <v>316204.4</v>
      </c>
      <c r="W57" s="83">
        <f t="shared" si="10"/>
        <v>4740816.423432</v>
      </c>
    </row>
    <row r="58" spans="1:23" s="36" customFormat="1" ht="14.25" customHeight="1">
      <c r="A58" s="15">
        <v>45</v>
      </c>
      <c r="B58" s="37" t="s">
        <v>52</v>
      </c>
      <c r="C58" s="63">
        <v>4</v>
      </c>
      <c r="D58" s="64">
        <v>12875.38</v>
      </c>
      <c r="E58" s="64">
        <f t="shared" si="0"/>
        <v>13390.395199999999</v>
      </c>
      <c r="F58" s="64">
        <v>1</v>
      </c>
      <c r="G58" s="64">
        <f t="shared" si="1"/>
        <v>12875.38</v>
      </c>
      <c r="H58" s="64">
        <f t="shared" si="2"/>
        <v>13390.395199999999</v>
      </c>
      <c r="I58" s="63">
        <v>1420</v>
      </c>
      <c r="J58" s="64">
        <v>3218.84</v>
      </c>
      <c r="K58" s="64">
        <f t="shared" si="3"/>
        <v>3347.5936</v>
      </c>
      <c r="L58" s="64">
        <v>1</v>
      </c>
      <c r="M58" s="64">
        <f t="shared" si="4"/>
        <v>3218.84</v>
      </c>
      <c r="N58" s="64">
        <f t="shared" si="5"/>
        <v>3347.5936</v>
      </c>
      <c r="O58" s="63">
        <v>1810</v>
      </c>
      <c r="P58" s="64">
        <v>6437.68</v>
      </c>
      <c r="Q58" s="64">
        <f t="shared" si="6"/>
        <v>6695.1872</v>
      </c>
      <c r="R58" s="64">
        <v>1</v>
      </c>
      <c r="S58" s="64">
        <f t="shared" si="7"/>
        <v>6437.68</v>
      </c>
      <c r="T58" s="64">
        <f t="shared" si="8"/>
        <v>6695.1872</v>
      </c>
      <c r="U58" s="64">
        <v>100000</v>
      </c>
      <c r="V58" s="65">
        <f t="shared" si="9"/>
        <v>202554.2</v>
      </c>
      <c r="W58" s="83">
        <f t="shared" si="10"/>
        <v>3036813.3253919994</v>
      </c>
    </row>
    <row r="59" spans="1:23" s="36" customFormat="1" ht="14.25" customHeight="1">
      <c r="A59" s="15">
        <v>46</v>
      </c>
      <c r="B59" s="37" t="s">
        <v>53</v>
      </c>
      <c r="C59" s="63">
        <v>25</v>
      </c>
      <c r="D59" s="64">
        <v>12875.38</v>
      </c>
      <c r="E59" s="64">
        <f t="shared" si="0"/>
        <v>13390.395199999999</v>
      </c>
      <c r="F59" s="64">
        <v>1</v>
      </c>
      <c r="G59" s="64">
        <f t="shared" si="1"/>
        <v>12875.38</v>
      </c>
      <c r="H59" s="64">
        <f t="shared" si="2"/>
        <v>13390.395199999999</v>
      </c>
      <c r="I59" s="63">
        <v>7150</v>
      </c>
      <c r="J59" s="64">
        <v>3218.84</v>
      </c>
      <c r="K59" s="64">
        <f t="shared" si="3"/>
        <v>3347.5936</v>
      </c>
      <c r="L59" s="64">
        <v>1</v>
      </c>
      <c r="M59" s="64">
        <f t="shared" si="4"/>
        <v>3218.84</v>
      </c>
      <c r="N59" s="64">
        <f t="shared" si="5"/>
        <v>3347.5936</v>
      </c>
      <c r="O59" s="63">
        <v>11955</v>
      </c>
      <c r="P59" s="64">
        <v>6437.68</v>
      </c>
      <c r="Q59" s="64">
        <f t="shared" si="6"/>
        <v>6695.1872</v>
      </c>
      <c r="R59" s="64">
        <v>1</v>
      </c>
      <c r="S59" s="64">
        <f t="shared" si="7"/>
        <v>6437.68</v>
      </c>
      <c r="T59" s="64">
        <f t="shared" si="8"/>
        <v>6695.1872</v>
      </c>
      <c r="U59" s="64">
        <v>1640056.57</v>
      </c>
      <c r="V59" s="65">
        <f t="shared" si="9"/>
        <v>1249360.3</v>
      </c>
      <c r="W59" s="83">
        <f t="shared" si="10"/>
        <v>18715803.644340005</v>
      </c>
    </row>
    <row r="60" spans="1:23" s="36" customFormat="1" ht="14.25" customHeight="1">
      <c r="A60" s="15">
        <v>47</v>
      </c>
      <c r="B60" s="37" t="s">
        <v>54</v>
      </c>
      <c r="C60" s="63">
        <v>10</v>
      </c>
      <c r="D60" s="64">
        <v>12875.38</v>
      </c>
      <c r="E60" s="64">
        <f t="shared" si="0"/>
        <v>13390.395199999999</v>
      </c>
      <c r="F60" s="64">
        <v>1.15</v>
      </c>
      <c r="G60" s="64">
        <f t="shared" si="1"/>
        <v>14806.686999999998</v>
      </c>
      <c r="H60" s="64">
        <f t="shared" si="2"/>
        <v>15398.954479999999</v>
      </c>
      <c r="I60" s="63">
        <v>3580</v>
      </c>
      <c r="J60" s="64">
        <v>3218.84</v>
      </c>
      <c r="K60" s="64">
        <f t="shared" si="3"/>
        <v>3347.5936</v>
      </c>
      <c r="L60" s="64">
        <v>1.15</v>
      </c>
      <c r="M60" s="64">
        <f t="shared" si="4"/>
        <v>3701.6659999999997</v>
      </c>
      <c r="N60" s="64">
        <f t="shared" si="5"/>
        <v>3849.7326399999997</v>
      </c>
      <c r="O60" s="63">
        <v>4600</v>
      </c>
      <c r="P60" s="64">
        <v>6437.68</v>
      </c>
      <c r="Q60" s="64">
        <f t="shared" si="6"/>
        <v>6695.1872</v>
      </c>
      <c r="R60" s="64">
        <v>1.15</v>
      </c>
      <c r="S60" s="64">
        <f t="shared" si="7"/>
        <v>7403.331999999999</v>
      </c>
      <c r="T60" s="64">
        <f t="shared" si="8"/>
        <v>7699.465279999999</v>
      </c>
      <c r="U60" s="64">
        <v>35000</v>
      </c>
      <c r="V60" s="65">
        <f t="shared" si="9"/>
        <v>590379.7</v>
      </c>
      <c r="W60" s="83">
        <f t="shared" si="10"/>
        <v>8855169.86811</v>
      </c>
    </row>
    <row r="61" spans="1:23" s="36" customFormat="1" ht="14.25" customHeight="1">
      <c r="A61" s="15">
        <v>48</v>
      </c>
      <c r="B61" s="37" t="s">
        <v>55</v>
      </c>
      <c r="C61" s="63">
        <v>20</v>
      </c>
      <c r="D61" s="64">
        <v>12875.38</v>
      </c>
      <c r="E61" s="64">
        <f t="shared" si="0"/>
        <v>13390.395199999999</v>
      </c>
      <c r="F61" s="64">
        <v>1</v>
      </c>
      <c r="G61" s="64">
        <f t="shared" si="1"/>
        <v>12875.38</v>
      </c>
      <c r="H61" s="64">
        <f t="shared" si="2"/>
        <v>13390.395199999999</v>
      </c>
      <c r="I61" s="63">
        <v>3500</v>
      </c>
      <c r="J61" s="64">
        <v>3218.84</v>
      </c>
      <c r="K61" s="64">
        <f t="shared" si="3"/>
        <v>3347.5936</v>
      </c>
      <c r="L61" s="64">
        <v>1</v>
      </c>
      <c r="M61" s="64">
        <f t="shared" si="4"/>
        <v>3218.84</v>
      </c>
      <c r="N61" s="64">
        <f t="shared" si="5"/>
        <v>3347.5936</v>
      </c>
      <c r="O61" s="63">
        <v>4830</v>
      </c>
      <c r="P61" s="64">
        <v>6437.68</v>
      </c>
      <c r="Q61" s="64">
        <f t="shared" si="6"/>
        <v>6695.1872</v>
      </c>
      <c r="R61" s="64">
        <v>1</v>
      </c>
      <c r="S61" s="64">
        <f t="shared" si="7"/>
        <v>6437.68</v>
      </c>
      <c r="T61" s="64">
        <f t="shared" si="8"/>
        <v>6695.1872</v>
      </c>
      <c r="U61" s="64">
        <v>0</v>
      </c>
      <c r="V61" s="65">
        <f t="shared" si="9"/>
        <v>530161</v>
      </c>
      <c r="W61" s="83">
        <f t="shared" si="10"/>
        <v>7952414.677200001</v>
      </c>
    </row>
    <row r="62" spans="1:23" s="36" customFormat="1" ht="14.25" customHeight="1">
      <c r="A62" s="15">
        <v>49</v>
      </c>
      <c r="B62" s="37" t="s">
        <v>56</v>
      </c>
      <c r="C62" s="63">
        <v>6</v>
      </c>
      <c r="D62" s="64">
        <v>12875.38</v>
      </c>
      <c r="E62" s="64">
        <f t="shared" si="0"/>
        <v>13390.395199999999</v>
      </c>
      <c r="F62" s="64">
        <v>1.1</v>
      </c>
      <c r="G62" s="64">
        <f t="shared" si="1"/>
        <v>14162.918</v>
      </c>
      <c r="H62" s="64">
        <f t="shared" si="2"/>
        <v>14729.43472</v>
      </c>
      <c r="I62" s="63">
        <v>3040</v>
      </c>
      <c r="J62" s="64">
        <v>3218.84</v>
      </c>
      <c r="K62" s="64">
        <f t="shared" si="3"/>
        <v>3347.5936</v>
      </c>
      <c r="L62" s="64">
        <v>1.1</v>
      </c>
      <c r="M62" s="64">
        <f t="shared" si="4"/>
        <v>3540.7240000000006</v>
      </c>
      <c r="N62" s="64">
        <f t="shared" si="5"/>
        <v>3682.3529600000006</v>
      </c>
      <c r="O62" s="63">
        <v>4100</v>
      </c>
      <c r="P62" s="64">
        <v>6437.68</v>
      </c>
      <c r="Q62" s="64">
        <f t="shared" si="6"/>
        <v>6695.1872</v>
      </c>
      <c r="R62" s="64">
        <v>1.1</v>
      </c>
      <c r="S62" s="64">
        <f t="shared" si="7"/>
        <v>7081.448000000001</v>
      </c>
      <c r="T62" s="64">
        <f t="shared" si="8"/>
        <v>7364.705920000001</v>
      </c>
      <c r="U62" s="64">
        <v>188700</v>
      </c>
      <c r="V62" s="65">
        <f t="shared" si="9"/>
        <v>496329.7</v>
      </c>
      <c r="W62" s="83">
        <f t="shared" si="10"/>
        <v>7442114.669008801</v>
      </c>
    </row>
    <row r="63" spans="1:23" s="36" customFormat="1" ht="14.25" customHeight="1">
      <c r="A63" s="15">
        <v>50</v>
      </c>
      <c r="B63" s="37" t="s">
        <v>57</v>
      </c>
      <c r="C63" s="63">
        <v>90</v>
      </c>
      <c r="D63" s="64">
        <v>12875.38</v>
      </c>
      <c r="E63" s="64">
        <f t="shared" si="0"/>
        <v>13390.395199999999</v>
      </c>
      <c r="F63" s="64">
        <v>1</v>
      </c>
      <c r="G63" s="64">
        <f t="shared" si="1"/>
        <v>12875.38</v>
      </c>
      <c r="H63" s="64">
        <f t="shared" si="2"/>
        <v>13390.395199999999</v>
      </c>
      <c r="I63" s="63">
        <v>5750</v>
      </c>
      <c r="J63" s="64">
        <v>3218.84</v>
      </c>
      <c r="K63" s="64">
        <f t="shared" si="3"/>
        <v>3347.5936</v>
      </c>
      <c r="L63" s="64">
        <v>1</v>
      </c>
      <c r="M63" s="64">
        <f t="shared" si="4"/>
        <v>3218.84</v>
      </c>
      <c r="N63" s="64">
        <f t="shared" si="5"/>
        <v>3347.5936</v>
      </c>
      <c r="O63" s="63">
        <v>7600</v>
      </c>
      <c r="P63" s="64">
        <v>6437.68</v>
      </c>
      <c r="Q63" s="64">
        <f t="shared" si="6"/>
        <v>6695.1872</v>
      </c>
      <c r="R63" s="64">
        <v>1</v>
      </c>
      <c r="S63" s="64">
        <f t="shared" si="7"/>
        <v>6437.68</v>
      </c>
      <c r="T63" s="64">
        <f t="shared" si="8"/>
        <v>6695.1872</v>
      </c>
      <c r="U63" s="64">
        <v>12514.4</v>
      </c>
      <c r="V63" s="65">
        <f t="shared" si="9"/>
        <v>853315.4</v>
      </c>
      <c r="W63" s="83">
        <f t="shared" si="10"/>
        <v>12799543.778520003</v>
      </c>
    </row>
    <row r="64" spans="1:23" s="36" customFormat="1" ht="14.25" customHeight="1">
      <c r="A64" s="15">
        <v>51</v>
      </c>
      <c r="B64" s="37" t="s">
        <v>58</v>
      </c>
      <c r="C64" s="63">
        <v>3</v>
      </c>
      <c r="D64" s="64">
        <v>12875.38</v>
      </c>
      <c r="E64" s="64">
        <f t="shared" si="0"/>
        <v>13390.395199999999</v>
      </c>
      <c r="F64" s="64">
        <v>1.15</v>
      </c>
      <c r="G64" s="64">
        <f t="shared" si="1"/>
        <v>14806.686999999998</v>
      </c>
      <c r="H64" s="64">
        <f t="shared" si="2"/>
        <v>15398.954479999999</v>
      </c>
      <c r="I64" s="63">
        <v>7500</v>
      </c>
      <c r="J64" s="64">
        <v>3218.84</v>
      </c>
      <c r="K64" s="64">
        <f t="shared" si="3"/>
        <v>3347.5936</v>
      </c>
      <c r="L64" s="64">
        <v>1.15</v>
      </c>
      <c r="M64" s="64">
        <f t="shared" si="4"/>
        <v>3701.6659999999997</v>
      </c>
      <c r="N64" s="64">
        <f t="shared" si="5"/>
        <v>3849.7326399999997</v>
      </c>
      <c r="O64" s="63">
        <v>11085</v>
      </c>
      <c r="P64" s="64">
        <v>6437.68</v>
      </c>
      <c r="Q64" s="64">
        <f t="shared" si="6"/>
        <v>6695.1872</v>
      </c>
      <c r="R64" s="64">
        <v>1.15</v>
      </c>
      <c r="S64" s="64">
        <f t="shared" si="7"/>
        <v>7403.331999999999</v>
      </c>
      <c r="T64" s="64">
        <f t="shared" si="8"/>
        <v>7699.465279999999</v>
      </c>
      <c r="U64" s="64">
        <v>72755.85</v>
      </c>
      <c r="V64" s="65">
        <f t="shared" si="9"/>
        <v>1366891</v>
      </c>
      <c r="W64" s="83">
        <f t="shared" si="10"/>
        <v>20502273.862434596</v>
      </c>
    </row>
    <row r="65" spans="1:23" s="36" customFormat="1" ht="14.25" customHeight="1">
      <c r="A65" s="15">
        <v>52</v>
      </c>
      <c r="B65" s="37" t="s">
        <v>59</v>
      </c>
      <c r="C65" s="63">
        <v>15</v>
      </c>
      <c r="D65" s="64">
        <v>12875.38</v>
      </c>
      <c r="E65" s="64">
        <f t="shared" si="0"/>
        <v>13390.395199999999</v>
      </c>
      <c r="F65" s="64">
        <v>1</v>
      </c>
      <c r="G65" s="64">
        <f t="shared" si="1"/>
        <v>12875.38</v>
      </c>
      <c r="H65" s="64">
        <f t="shared" si="2"/>
        <v>13390.395199999999</v>
      </c>
      <c r="I65" s="63">
        <v>3400</v>
      </c>
      <c r="J65" s="64">
        <v>3218.84</v>
      </c>
      <c r="K65" s="64">
        <f t="shared" si="3"/>
        <v>3347.5936</v>
      </c>
      <c r="L65" s="64">
        <v>1</v>
      </c>
      <c r="M65" s="64">
        <f t="shared" si="4"/>
        <v>3218.84</v>
      </c>
      <c r="N65" s="64">
        <f t="shared" si="5"/>
        <v>3347.5936</v>
      </c>
      <c r="O65" s="63">
        <v>4500</v>
      </c>
      <c r="P65" s="64">
        <v>6437.68</v>
      </c>
      <c r="Q65" s="64">
        <f t="shared" si="6"/>
        <v>6695.1872</v>
      </c>
      <c r="R65" s="64">
        <v>1</v>
      </c>
      <c r="S65" s="64">
        <f t="shared" si="7"/>
        <v>6437.68</v>
      </c>
      <c r="T65" s="64">
        <f t="shared" si="8"/>
        <v>6695.1872</v>
      </c>
      <c r="U65" s="64">
        <v>0</v>
      </c>
      <c r="V65" s="65">
        <f t="shared" si="9"/>
        <v>498927.9</v>
      </c>
      <c r="W65" s="83">
        <f t="shared" si="10"/>
        <v>7483918.93422</v>
      </c>
    </row>
    <row r="66" spans="1:23" s="36" customFormat="1" ht="14.25" customHeight="1">
      <c r="A66" s="15">
        <v>53</v>
      </c>
      <c r="B66" s="37" t="s">
        <v>60</v>
      </c>
      <c r="C66" s="63">
        <v>71</v>
      </c>
      <c r="D66" s="64">
        <v>12875.38</v>
      </c>
      <c r="E66" s="64">
        <f t="shared" si="0"/>
        <v>13390.395199999999</v>
      </c>
      <c r="F66" s="64">
        <v>1.15</v>
      </c>
      <c r="G66" s="64">
        <f t="shared" si="1"/>
        <v>14806.686999999998</v>
      </c>
      <c r="H66" s="64">
        <f t="shared" si="2"/>
        <v>15398.954479999999</v>
      </c>
      <c r="I66" s="63">
        <v>7280</v>
      </c>
      <c r="J66" s="64">
        <v>3218.84</v>
      </c>
      <c r="K66" s="64">
        <f t="shared" si="3"/>
        <v>3347.5936</v>
      </c>
      <c r="L66" s="64">
        <v>1.15</v>
      </c>
      <c r="M66" s="64">
        <f t="shared" si="4"/>
        <v>3701.6659999999997</v>
      </c>
      <c r="N66" s="64">
        <f t="shared" si="5"/>
        <v>3849.7326399999997</v>
      </c>
      <c r="O66" s="63">
        <v>11000</v>
      </c>
      <c r="P66" s="64">
        <v>6437.68</v>
      </c>
      <c r="Q66" s="64">
        <f t="shared" si="6"/>
        <v>6695.1872</v>
      </c>
      <c r="R66" s="64">
        <v>1.15</v>
      </c>
      <c r="S66" s="64">
        <f t="shared" si="7"/>
        <v>7403.331999999999</v>
      </c>
      <c r="T66" s="64">
        <f t="shared" si="8"/>
        <v>7699.465279999999</v>
      </c>
      <c r="U66" s="64">
        <v>0</v>
      </c>
      <c r="V66" s="65">
        <f t="shared" si="9"/>
        <v>1361384.5</v>
      </c>
      <c r="W66" s="83">
        <f t="shared" si="10"/>
        <v>20420767.9109562</v>
      </c>
    </row>
    <row r="67" spans="1:23" s="36" customFormat="1" ht="14.25" customHeight="1">
      <c r="A67" s="15">
        <v>54</v>
      </c>
      <c r="B67" s="37" t="s">
        <v>61</v>
      </c>
      <c r="C67" s="66">
        <v>50</v>
      </c>
      <c r="D67" s="64">
        <v>12875.38</v>
      </c>
      <c r="E67" s="64">
        <f t="shared" si="0"/>
        <v>13390.395199999999</v>
      </c>
      <c r="F67" s="67">
        <v>1</v>
      </c>
      <c r="G67" s="64">
        <f t="shared" si="1"/>
        <v>12875.38</v>
      </c>
      <c r="H67" s="64">
        <f t="shared" si="2"/>
        <v>13390.395199999999</v>
      </c>
      <c r="I67" s="66">
        <v>7730</v>
      </c>
      <c r="J67" s="64">
        <v>3218.84</v>
      </c>
      <c r="K67" s="64">
        <f t="shared" si="3"/>
        <v>3347.5936</v>
      </c>
      <c r="L67" s="67">
        <v>1</v>
      </c>
      <c r="M67" s="64">
        <f t="shared" si="4"/>
        <v>3218.84</v>
      </c>
      <c r="N67" s="64">
        <f t="shared" si="5"/>
        <v>3347.5936</v>
      </c>
      <c r="O67" s="63">
        <v>9920</v>
      </c>
      <c r="P67" s="64">
        <v>6437.68</v>
      </c>
      <c r="Q67" s="64">
        <f t="shared" si="6"/>
        <v>6695.1872</v>
      </c>
      <c r="R67" s="67">
        <v>1</v>
      </c>
      <c r="S67" s="64">
        <f t="shared" si="7"/>
        <v>6437.68</v>
      </c>
      <c r="T67" s="64">
        <f t="shared" si="8"/>
        <v>6695.1872</v>
      </c>
      <c r="U67" s="67">
        <v>253275</v>
      </c>
      <c r="V67" s="65">
        <f t="shared" si="9"/>
        <v>1112229.9</v>
      </c>
      <c r="W67" s="83">
        <f t="shared" si="10"/>
        <v>16679649.24348</v>
      </c>
    </row>
    <row r="68" spans="1:23" s="36" customFormat="1" ht="14.25" customHeight="1">
      <c r="A68" s="15">
        <v>55</v>
      </c>
      <c r="B68" s="37" t="s">
        <v>62</v>
      </c>
      <c r="C68" s="63">
        <v>48</v>
      </c>
      <c r="D68" s="64">
        <v>12875.38</v>
      </c>
      <c r="E68" s="64">
        <f t="shared" si="0"/>
        <v>13390.395199999999</v>
      </c>
      <c r="F68" s="71">
        <v>1.002</v>
      </c>
      <c r="G68" s="64">
        <f t="shared" si="1"/>
        <v>12901.13076</v>
      </c>
      <c r="H68" s="64">
        <f t="shared" si="2"/>
        <v>13417.1759904</v>
      </c>
      <c r="I68" s="63">
        <v>7500</v>
      </c>
      <c r="J68" s="64">
        <v>3218.84</v>
      </c>
      <c r="K68" s="64">
        <f t="shared" si="3"/>
        <v>3347.5936</v>
      </c>
      <c r="L68" s="71">
        <v>1.002</v>
      </c>
      <c r="M68" s="64">
        <f t="shared" si="4"/>
        <v>3225.27768</v>
      </c>
      <c r="N68" s="64">
        <f t="shared" si="5"/>
        <v>3354.2887872</v>
      </c>
      <c r="O68" s="63">
        <v>9400</v>
      </c>
      <c r="P68" s="64">
        <v>6437.68</v>
      </c>
      <c r="Q68" s="64">
        <f t="shared" si="6"/>
        <v>6695.1872</v>
      </c>
      <c r="R68" s="71">
        <v>1.002</v>
      </c>
      <c r="S68" s="64">
        <f t="shared" si="7"/>
        <v>6450.55536</v>
      </c>
      <c r="T68" s="64">
        <f t="shared" si="8"/>
        <v>6708.5775744</v>
      </c>
      <c r="U68" s="64">
        <v>98942.4</v>
      </c>
      <c r="V68" s="65">
        <f t="shared" si="9"/>
        <v>1063023</v>
      </c>
      <c r="W68" s="83">
        <f t="shared" si="10"/>
        <v>15943861.08480557</v>
      </c>
    </row>
    <row r="69" spans="1:23" s="36" customFormat="1" ht="14.25" customHeight="1">
      <c r="A69" s="15">
        <v>56</v>
      </c>
      <c r="B69" s="37" t="s">
        <v>63</v>
      </c>
      <c r="C69" s="63">
        <v>13</v>
      </c>
      <c r="D69" s="64">
        <v>12875.38</v>
      </c>
      <c r="E69" s="64">
        <f t="shared" si="0"/>
        <v>13390.395199999999</v>
      </c>
      <c r="F69" s="64">
        <v>1</v>
      </c>
      <c r="G69" s="64">
        <f t="shared" si="1"/>
        <v>12875.38</v>
      </c>
      <c r="H69" s="64">
        <f t="shared" si="2"/>
        <v>13390.395199999999</v>
      </c>
      <c r="I69" s="63">
        <v>3300</v>
      </c>
      <c r="J69" s="64">
        <v>3218.84</v>
      </c>
      <c r="K69" s="64">
        <f t="shared" si="3"/>
        <v>3347.5936</v>
      </c>
      <c r="L69" s="64">
        <v>1</v>
      </c>
      <c r="M69" s="64">
        <f t="shared" si="4"/>
        <v>3218.84</v>
      </c>
      <c r="N69" s="64">
        <f t="shared" si="5"/>
        <v>3347.5936</v>
      </c>
      <c r="O69" s="63">
        <v>4255</v>
      </c>
      <c r="P69" s="64">
        <v>6437.68</v>
      </c>
      <c r="Q69" s="64">
        <f t="shared" si="6"/>
        <v>6695.1872</v>
      </c>
      <c r="R69" s="64">
        <v>1</v>
      </c>
      <c r="S69" s="64">
        <f t="shared" si="7"/>
        <v>6437.68</v>
      </c>
      <c r="T69" s="64">
        <f t="shared" si="8"/>
        <v>6695.1872</v>
      </c>
      <c r="U69" s="64">
        <v>1050000</v>
      </c>
      <c r="V69" s="65">
        <f t="shared" si="9"/>
        <v>476032.6</v>
      </c>
      <c r="W69" s="83">
        <f t="shared" si="10"/>
        <v>7124738.871444</v>
      </c>
    </row>
    <row r="70" spans="1:23" s="36" customFormat="1" ht="14.25" customHeight="1">
      <c r="A70" s="15"/>
      <c r="B70" s="68" t="s">
        <v>64</v>
      </c>
      <c r="C70" s="56">
        <f>SUM(C71:C76)</f>
        <v>330</v>
      </c>
      <c r="D70" s="64"/>
      <c r="E70" s="64"/>
      <c r="F70" s="56"/>
      <c r="G70" s="64"/>
      <c r="H70" s="64"/>
      <c r="I70" s="56">
        <f>SUM(I71:I76)</f>
        <v>33925</v>
      </c>
      <c r="J70" s="64"/>
      <c r="K70" s="64"/>
      <c r="L70" s="69"/>
      <c r="M70" s="64"/>
      <c r="N70" s="64"/>
      <c r="O70" s="56">
        <f>SUM(O71:O76)</f>
        <v>50190</v>
      </c>
      <c r="P70" s="64"/>
      <c r="Q70" s="64"/>
      <c r="R70" s="69"/>
      <c r="S70" s="64"/>
      <c r="T70" s="64"/>
      <c r="U70" s="69">
        <f>SUM(U71:U76)</f>
        <v>9905934.62</v>
      </c>
      <c r="V70" s="69">
        <f>SUM(V71:V76)</f>
        <v>6608438.8</v>
      </c>
      <c r="W70" s="83"/>
    </row>
    <row r="71" spans="1:23" s="36" customFormat="1" ht="14.25" customHeight="1">
      <c r="A71" s="15">
        <v>57</v>
      </c>
      <c r="B71" s="37" t="s">
        <v>65</v>
      </c>
      <c r="C71" s="63">
        <v>10</v>
      </c>
      <c r="D71" s="64">
        <v>12875.38</v>
      </c>
      <c r="E71" s="64">
        <f t="shared" si="0"/>
        <v>13390.395199999999</v>
      </c>
      <c r="F71" s="64">
        <v>1.15</v>
      </c>
      <c r="G71" s="64">
        <f t="shared" si="1"/>
        <v>14806.686999999998</v>
      </c>
      <c r="H71" s="64">
        <f t="shared" si="2"/>
        <v>15398.954479999999</v>
      </c>
      <c r="I71" s="63">
        <v>2550</v>
      </c>
      <c r="J71" s="64">
        <v>3218.84</v>
      </c>
      <c r="K71" s="64">
        <f t="shared" si="3"/>
        <v>3347.5936</v>
      </c>
      <c r="L71" s="64">
        <v>1.15</v>
      </c>
      <c r="M71" s="64">
        <f t="shared" si="4"/>
        <v>3701.6659999999997</v>
      </c>
      <c r="N71" s="64">
        <f t="shared" si="5"/>
        <v>3849.7326399999997</v>
      </c>
      <c r="O71" s="63">
        <v>4000</v>
      </c>
      <c r="P71" s="64">
        <v>6437.68</v>
      </c>
      <c r="Q71" s="64">
        <f t="shared" si="6"/>
        <v>6695.1872</v>
      </c>
      <c r="R71" s="64">
        <v>1.15</v>
      </c>
      <c r="S71" s="64">
        <f t="shared" si="7"/>
        <v>7403.331999999999</v>
      </c>
      <c r="T71" s="64">
        <f t="shared" si="8"/>
        <v>7699.465279999999</v>
      </c>
      <c r="U71" s="64">
        <v>5111240.38</v>
      </c>
      <c r="V71" s="65">
        <f t="shared" si="9"/>
        <v>492767.2</v>
      </c>
      <c r="W71" s="83">
        <f t="shared" si="10"/>
        <v>7314840.015521999</v>
      </c>
    </row>
    <row r="72" spans="1:23" s="36" customFormat="1" ht="14.25" customHeight="1">
      <c r="A72" s="15">
        <v>58</v>
      </c>
      <c r="B72" s="37" t="s">
        <v>66</v>
      </c>
      <c r="C72" s="63">
        <v>65</v>
      </c>
      <c r="D72" s="64">
        <v>12875.38</v>
      </c>
      <c r="E72" s="64">
        <f t="shared" si="0"/>
        <v>13390.395199999999</v>
      </c>
      <c r="F72" s="64">
        <v>1.152</v>
      </c>
      <c r="G72" s="64">
        <f t="shared" si="1"/>
        <v>14832.437759999997</v>
      </c>
      <c r="H72" s="64">
        <f t="shared" si="2"/>
        <v>15425.735270399997</v>
      </c>
      <c r="I72" s="63">
        <v>11100</v>
      </c>
      <c r="J72" s="64">
        <v>3218.84</v>
      </c>
      <c r="K72" s="64">
        <f t="shared" si="3"/>
        <v>3347.5936</v>
      </c>
      <c r="L72" s="64">
        <v>1.152</v>
      </c>
      <c r="M72" s="64">
        <f t="shared" si="4"/>
        <v>3708.1036799999997</v>
      </c>
      <c r="N72" s="64">
        <f t="shared" si="5"/>
        <v>3856.4278271999997</v>
      </c>
      <c r="O72" s="63">
        <v>14300</v>
      </c>
      <c r="P72" s="64">
        <v>6437.68</v>
      </c>
      <c r="Q72" s="64">
        <f t="shared" si="6"/>
        <v>6695.1872</v>
      </c>
      <c r="R72" s="64">
        <v>1.152</v>
      </c>
      <c r="S72" s="64">
        <f t="shared" si="7"/>
        <v>7416.207359999999</v>
      </c>
      <c r="T72" s="64">
        <f t="shared" si="8"/>
        <v>7712.855654399999</v>
      </c>
      <c r="U72" s="64">
        <v>245400</v>
      </c>
      <c r="V72" s="65">
        <f t="shared" si="9"/>
        <v>1843552.7</v>
      </c>
      <c r="W72" s="83">
        <f t="shared" si="10"/>
        <v>27649608.86110464</v>
      </c>
    </row>
    <row r="73" spans="1:23" s="36" customFormat="1" ht="14.25" customHeight="1">
      <c r="A73" s="15">
        <v>59</v>
      </c>
      <c r="B73" s="37" t="s">
        <v>67</v>
      </c>
      <c r="C73" s="63">
        <v>110</v>
      </c>
      <c r="D73" s="64">
        <v>12875.38</v>
      </c>
      <c r="E73" s="64">
        <f t="shared" si="0"/>
        <v>13390.395199999999</v>
      </c>
      <c r="F73" s="64">
        <v>1.16</v>
      </c>
      <c r="G73" s="64">
        <f t="shared" si="1"/>
        <v>14935.440799999998</v>
      </c>
      <c r="H73" s="64">
        <f t="shared" si="2"/>
        <v>15532.858431999997</v>
      </c>
      <c r="I73" s="63">
        <v>4550</v>
      </c>
      <c r="J73" s="64">
        <v>3218.84</v>
      </c>
      <c r="K73" s="64">
        <f t="shared" si="3"/>
        <v>3347.5936</v>
      </c>
      <c r="L73" s="64">
        <v>1.16</v>
      </c>
      <c r="M73" s="64">
        <f t="shared" si="4"/>
        <v>3733.8543999999997</v>
      </c>
      <c r="N73" s="64">
        <f t="shared" si="5"/>
        <v>3883.208576</v>
      </c>
      <c r="O73" s="63">
        <v>7720</v>
      </c>
      <c r="P73" s="64">
        <v>6437.68</v>
      </c>
      <c r="Q73" s="64">
        <f t="shared" si="6"/>
        <v>6695.1872</v>
      </c>
      <c r="R73" s="64">
        <v>1.16</v>
      </c>
      <c r="S73" s="64">
        <f t="shared" si="7"/>
        <v>7467.708799999999</v>
      </c>
      <c r="T73" s="64">
        <f t="shared" si="8"/>
        <v>7766.417152</v>
      </c>
      <c r="U73" s="64">
        <v>2718900</v>
      </c>
      <c r="V73" s="65">
        <f t="shared" si="9"/>
        <v>951675</v>
      </c>
      <c r="W73" s="83">
        <f t="shared" si="10"/>
        <v>14234342.106350398</v>
      </c>
    </row>
    <row r="74" spans="1:23" s="36" customFormat="1" ht="14.25" customHeight="1">
      <c r="A74" s="15">
        <v>60</v>
      </c>
      <c r="B74" s="37" t="s">
        <v>68</v>
      </c>
      <c r="C74" s="63">
        <v>60</v>
      </c>
      <c r="D74" s="64">
        <v>12875.38</v>
      </c>
      <c r="E74" s="64">
        <f t="shared" si="0"/>
        <v>13390.395199999999</v>
      </c>
      <c r="F74" s="64">
        <v>1.5</v>
      </c>
      <c r="G74" s="64">
        <f t="shared" si="1"/>
        <v>19313.07</v>
      </c>
      <c r="H74" s="64">
        <f t="shared" si="2"/>
        <v>20085.5928</v>
      </c>
      <c r="I74" s="63">
        <v>4500</v>
      </c>
      <c r="J74" s="64">
        <v>3218.84</v>
      </c>
      <c r="K74" s="64">
        <f t="shared" si="3"/>
        <v>3347.5936</v>
      </c>
      <c r="L74" s="64">
        <v>1.5</v>
      </c>
      <c r="M74" s="64">
        <f t="shared" si="4"/>
        <v>4828.26</v>
      </c>
      <c r="N74" s="64">
        <f t="shared" si="5"/>
        <v>5021.3904</v>
      </c>
      <c r="O74" s="63">
        <v>6600</v>
      </c>
      <c r="P74" s="64">
        <v>6437.68</v>
      </c>
      <c r="Q74" s="64">
        <f t="shared" si="6"/>
        <v>6695.1872</v>
      </c>
      <c r="R74" s="64">
        <v>1.5</v>
      </c>
      <c r="S74" s="64">
        <f t="shared" si="7"/>
        <v>9656.52</v>
      </c>
      <c r="T74" s="64">
        <f t="shared" si="8"/>
        <v>10042.7808</v>
      </c>
      <c r="U74" s="64">
        <v>1072000</v>
      </c>
      <c r="V74" s="65">
        <f t="shared" si="9"/>
        <v>1078612.2</v>
      </c>
      <c r="W74" s="83">
        <f t="shared" si="10"/>
        <v>16163102.82492</v>
      </c>
    </row>
    <row r="75" spans="1:23" s="36" customFormat="1" ht="14.25" customHeight="1">
      <c r="A75" s="15">
        <v>61</v>
      </c>
      <c r="B75" s="37" t="s">
        <v>69</v>
      </c>
      <c r="C75" s="63">
        <v>2</v>
      </c>
      <c r="D75" s="64">
        <v>12875.38</v>
      </c>
      <c r="E75" s="64">
        <f aca="true" t="shared" si="11" ref="E75:E104">D75*1.04</f>
        <v>13390.395199999999</v>
      </c>
      <c r="F75" s="64">
        <v>1.5</v>
      </c>
      <c r="G75" s="64">
        <f aca="true" t="shared" si="12" ref="G75:G104">D75*F75</f>
        <v>19313.07</v>
      </c>
      <c r="H75" s="64">
        <f aca="true" t="shared" si="13" ref="H75:H104">E75*F75</f>
        <v>20085.5928</v>
      </c>
      <c r="I75" s="63">
        <v>1700</v>
      </c>
      <c r="J75" s="64">
        <v>3218.84</v>
      </c>
      <c r="K75" s="64">
        <f aca="true" t="shared" si="14" ref="K75:K104">J75*1.04</f>
        <v>3347.5936</v>
      </c>
      <c r="L75" s="64">
        <v>1.5</v>
      </c>
      <c r="M75" s="64">
        <f aca="true" t="shared" si="15" ref="M75:M104">J75*L75</f>
        <v>4828.26</v>
      </c>
      <c r="N75" s="64">
        <f aca="true" t="shared" si="16" ref="N75:N104">K75*L75</f>
        <v>5021.3904</v>
      </c>
      <c r="O75" s="63">
        <v>2370</v>
      </c>
      <c r="P75" s="64">
        <v>6437.68</v>
      </c>
      <c r="Q75" s="64">
        <f aca="true" t="shared" si="17" ref="Q75:Q104">P75*1.04</f>
        <v>6695.1872</v>
      </c>
      <c r="R75" s="64">
        <v>1.5</v>
      </c>
      <c r="S75" s="64">
        <f aca="true" t="shared" si="18" ref="S75:S104">P75*R75</f>
        <v>9656.52</v>
      </c>
      <c r="T75" s="64">
        <f aca="true" t="shared" si="19" ref="T75:T104">Q75*R75</f>
        <v>10042.7808</v>
      </c>
      <c r="U75" s="64">
        <v>58394.24</v>
      </c>
      <c r="V75" s="65">
        <f aca="true" t="shared" si="20" ref="V75:V104">ROUND((((C75*G75+I75*M75+O75*S75)+(C75*H75+I75*N75+O75*T75)*11+U75)/1000),1)</f>
        <v>387348.2</v>
      </c>
      <c r="W75" s="83">
        <f aca="true" t="shared" si="21" ref="W75:W104">((C75*G75+I75*M75+O75*S75)+(C75*H75+I75*N75+O75*T75)*11)*1.5/100</f>
        <v>5809346.992764</v>
      </c>
    </row>
    <row r="76" spans="1:23" s="36" customFormat="1" ht="14.25" customHeight="1">
      <c r="A76" s="15">
        <v>62</v>
      </c>
      <c r="B76" s="37" t="s">
        <v>70</v>
      </c>
      <c r="C76" s="63">
        <v>83</v>
      </c>
      <c r="D76" s="64">
        <v>12875.38</v>
      </c>
      <c r="E76" s="64">
        <f t="shared" si="11"/>
        <v>13390.395199999999</v>
      </c>
      <c r="F76" s="64">
        <v>1.15</v>
      </c>
      <c r="G76" s="64">
        <f t="shared" si="12"/>
        <v>14806.686999999998</v>
      </c>
      <c r="H76" s="64">
        <f t="shared" si="13"/>
        <v>15398.954479999999</v>
      </c>
      <c r="I76" s="63">
        <v>9525</v>
      </c>
      <c r="J76" s="64">
        <v>3218.84</v>
      </c>
      <c r="K76" s="64">
        <f t="shared" si="14"/>
        <v>3347.5936</v>
      </c>
      <c r="L76" s="64">
        <v>1.15</v>
      </c>
      <c r="M76" s="64">
        <f t="shared" si="15"/>
        <v>3701.6659999999997</v>
      </c>
      <c r="N76" s="64">
        <f t="shared" si="16"/>
        <v>3849.7326399999997</v>
      </c>
      <c r="O76" s="63">
        <v>15200</v>
      </c>
      <c r="P76" s="64">
        <v>6437.68</v>
      </c>
      <c r="Q76" s="64">
        <f t="shared" si="17"/>
        <v>6695.1872</v>
      </c>
      <c r="R76" s="64">
        <v>1.15</v>
      </c>
      <c r="S76" s="64">
        <f t="shared" si="18"/>
        <v>7403.331999999999</v>
      </c>
      <c r="T76" s="64">
        <f t="shared" si="19"/>
        <v>7699.465279999999</v>
      </c>
      <c r="U76" s="64">
        <v>700000</v>
      </c>
      <c r="V76" s="65">
        <f t="shared" si="20"/>
        <v>1854483.5</v>
      </c>
      <c r="W76" s="83">
        <f t="shared" si="21"/>
        <v>27806753.2152486</v>
      </c>
    </row>
    <row r="77" spans="1:23" s="36" customFormat="1" ht="14.25" customHeight="1">
      <c r="A77" s="15"/>
      <c r="B77" s="68" t="s">
        <v>71</v>
      </c>
      <c r="C77" s="56">
        <f>SUM(C78:C89)</f>
        <v>373</v>
      </c>
      <c r="D77" s="64"/>
      <c r="E77" s="64"/>
      <c r="F77" s="56"/>
      <c r="G77" s="64"/>
      <c r="H77" s="64"/>
      <c r="I77" s="56">
        <f>SUM(I78:I89)</f>
        <v>63660</v>
      </c>
      <c r="J77" s="64"/>
      <c r="K77" s="64"/>
      <c r="L77" s="69"/>
      <c r="M77" s="64"/>
      <c r="N77" s="64"/>
      <c r="O77" s="56">
        <f>SUM(O78:O89)</f>
        <v>98674</v>
      </c>
      <c r="P77" s="64"/>
      <c r="Q77" s="64"/>
      <c r="R77" s="69"/>
      <c r="S77" s="64"/>
      <c r="T77" s="64"/>
      <c r="U77" s="69">
        <f>SUM(U78:U89)</f>
        <v>17651742.54</v>
      </c>
      <c r="V77" s="69">
        <f>SUM(V78:V89)</f>
        <v>13073610.600000001</v>
      </c>
      <c r="W77" s="83"/>
    </row>
    <row r="78" spans="1:23" s="36" customFormat="1" ht="14.25" customHeight="1">
      <c r="A78" s="15">
        <v>63</v>
      </c>
      <c r="B78" s="37" t="s">
        <v>72</v>
      </c>
      <c r="C78" s="63">
        <v>4</v>
      </c>
      <c r="D78" s="64">
        <v>12875.38</v>
      </c>
      <c r="E78" s="64">
        <f t="shared" si="11"/>
        <v>13390.395199999999</v>
      </c>
      <c r="F78" s="64">
        <v>1.4</v>
      </c>
      <c r="G78" s="64">
        <f t="shared" si="12"/>
        <v>18025.532</v>
      </c>
      <c r="H78" s="64">
        <f t="shared" si="13"/>
        <v>18746.553279999996</v>
      </c>
      <c r="I78" s="63">
        <v>1000</v>
      </c>
      <c r="J78" s="64">
        <v>3218.84</v>
      </c>
      <c r="K78" s="64">
        <f t="shared" si="14"/>
        <v>3347.5936</v>
      </c>
      <c r="L78" s="64">
        <v>1.4</v>
      </c>
      <c r="M78" s="64">
        <f t="shared" si="15"/>
        <v>4506.376</v>
      </c>
      <c r="N78" s="64">
        <f t="shared" si="16"/>
        <v>4686.63104</v>
      </c>
      <c r="O78" s="63">
        <v>1955</v>
      </c>
      <c r="P78" s="64">
        <v>6437.68</v>
      </c>
      <c r="Q78" s="64">
        <f t="shared" si="17"/>
        <v>6695.1872</v>
      </c>
      <c r="R78" s="64">
        <v>1.4</v>
      </c>
      <c r="S78" s="64">
        <f t="shared" si="18"/>
        <v>9012.752</v>
      </c>
      <c r="T78" s="64">
        <f t="shared" si="19"/>
        <v>9373.26208</v>
      </c>
      <c r="U78" s="64">
        <v>100000</v>
      </c>
      <c r="V78" s="65">
        <f t="shared" si="20"/>
        <v>276248.2</v>
      </c>
      <c r="W78" s="83">
        <f t="shared" si="21"/>
        <v>4142222.9865408004</v>
      </c>
    </row>
    <row r="79" spans="1:23" s="36" customFormat="1" ht="14.25" customHeight="1">
      <c r="A79" s="15">
        <v>64</v>
      </c>
      <c r="B79" s="37" t="s">
        <v>73</v>
      </c>
      <c r="C79" s="66">
        <v>0</v>
      </c>
      <c r="D79" s="64">
        <v>12875.38</v>
      </c>
      <c r="E79" s="64">
        <f t="shared" si="11"/>
        <v>13390.395199999999</v>
      </c>
      <c r="F79" s="67">
        <v>1.21</v>
      </c>
      <c r="G79" s="64">
        <f t="shared" si="12"/>
        <v>15579.209799999999</v>
      </c>
      <c r="H79" s="64">
        <f t="shared" si="13"/>
        <v>16202.378191999998</v>
      </c>
      <c r="I79" s="66">
        <v>4200</v>
      </c>
      <c r="J79" s="64">
        <v>3218.84</v>
      </c>
      <c r="K79" s="64">
        <f t="shared" si="14"/>
        <v>3347.5936</v>
      </c>
      <c r="L79" s="67">
        <v>1.21</v>
      </c>
      <c r="M79" s="64">
        <f t="shared" si="15"/>
        <v>3894.7964</v>
      </c>
      <c r="N79" s="64">
        <f t="shared" si="16"/>
        <v>4050.588256</v>
      </c>
      <c r="O79" s="66">
        <v>6830</v>
      </c>
      <c r="P79" s="64">
        <v>6437.68</v>
      </c>
      <c r="Q79" s="64">
        <f t="shared" si="17"/>
        <v>6695.1872</v>
      </c>
      <c r="R79" s="67">
        <v>1.21</v>
      </c>
      <c r="S79" s="64">
        <f t="shared" si="18"/>
        <v>7789.5928</v>
      </c>
      <c r="T79" s="64">
        <f t="shared" si="19"/>
        <v>8101.176512</v>
      </c>
      <c r="U79" s="67">
        <v>515800</v>
      </c>
      <c r="V79" s="65">
        <f t="shared" si="20"/>
        <v>865855.4</v>
      </c>
      <c r="W79" s="83">
        <f t="shared" si="21"/>
        <v>12980094.4871664</v>
      </c>
    </row>
    <row r="80" spans="1:23" s="36" customFormat="1" ht="14.25" customHeight="1">
      <c r="A80" s="15">
        <v>65</v>
      </c>
      <c r="B80" s="37" t="s">
        <v>74</v>
      </c>
      <c r="C80" s="63">
        <v>0</v>
      </c>
      <c r="D80" s="64">
        <v>12875.38</v>
      </c>
      <c r="E80" s="64">
        <f t="shared" si="11"/>
        <v>13390.395199999999</v>
      </c>
      <c r="F80" s="64">
        <v>1.4</v>
      </c>
      <c r="G80" s="64">
        <f t="shared" si="12"/>
        <v>18025.532</v>
      </c>
      <c r="H80" s="64">
        <f t="shared" si="13"/>
        <v>18746.553279999996</v>
      </c>
      <c r="I80" s="63">
        <v>2500</v>
      </c>
      <c r="J80" s="64">
        <v>3218.84</v>
      </c>
      <c r="K80" s="64">
        <f t="shared" si="14"/>
        <v>3347.5936</v>
      </c>
      <c r="L80" s="64">
        <v>1.4</v>
      </c>
      <c r="M80" s="64">
        <f t="shared" si="15"/>
        <v>4506.376</v>
      </c>
      <c r="N80" s="64">
        <f t="shared" si="16"/>
        <v>4686.63104</v>
      </c>
      <c r="O80" s="63">
        <v>4482</v>
      </c>
      <c r="P80" s="64">
        <v>6437.68</v>
      </c>
      <c r="Q80" s="64">
        <f t="shared" si="17"/>
        <v>6695.1872</v>
      </c>
      <c r="R80" s="64">
        <v>1.4</v>
      </c>
      <c r="S80" s="64">
        <f t="shared" si="18"/>
        <v>9012.752</v>
      </c>
      <c r="T80" s="64">
        <f t="shared" si="19"/>
        <v>9373.26208</v>
      </c>
      <c r="U80" s="64">
        <v>265000</v>
      </c>
      <c r="V80" s="65">
        <f t="shared" si="20"/>
        <v>642929</v>
      </c>
      <c r="W80" s="83">
        <f t="shared" si="21"/>
        <v>9639960.2269824</v>
      </c>
    </row>
    <row r="81" spans="1:23" s="36" customFormat="1" ht="14.25" customHeight="1">
      <c r="A81" s="15">
        <v>66</v>
      </c>
      <c r="B81" s="37" t="s">
        <v>75</v>
      </c>
      <c r="C81" s="63">
        <v>15</v>
      </c>
      <c r="D81" s="64">
        <v>12875.38</v>
      </c>
      <c r="E81" s="64">
        <f t="shared" si="11"/>
        <v>13390.395199999999</v>
      </c>
      <c r="F81" s="64">
        <v>1.3</v>
      </c>
      <c r="G81" s="64">
        <f t="shared" si="12"/>
        <v>16737.994</v>
      </c>
      <c r="H81" s="64">
        <f t="shared" si="13"/>
        <v>17407.513759999998</v>
      </c>
      <c r="I81" s="63">
        <v>1660</v>
      </c>
      <c r="J81" s="64">
        <v>3218.84</v>
      </c>
      <c r="K81" s="64">
        <f t="shared" si="14"/>
        <v>3347.5936</v>
      </c>
      <c r="L81" s="64">
        <v>1.3</v>
      </c>
      <c r="M81" s="64">
        <f t="shared" si="15"/>
        <v>4184.492</v>
      </c>
      <c r="N81" s="64">
        <f t="shared" si="16"/>
        <v>4351.87168</v>
      </c>
      <c r="O81" s="63">
        <v>3200</v>
      </c>
      <c r="P81" s="64">
        <v>6437.68</v>
      </c>
      <c r="Q81" s="64">
        <f t="shared" si="17"/>
        <v>6695.1872</v>
      </c>
      <c r="R81" s="64">
        <v>1.3</v>
      </c>
      <c r="S81" s="64">
        <f t="shared" si="18"/>
        <v>8368.984</v>
      </c>
      <c r="T81" s="64">
        <f t="shared" si="19"/>
        <v>8703.74336</v>
      </c>
      <c r="U81" s="64">
        <v>140000</v>
      </c>
      <c r="V81" s="65">
        <f t="shared" si="20"/>
        <v>422827.3</v>
      </c>
      <c r="W81" s="83">
        <f t="shared" si="21"/>
        <v>6340308.875238</v>
      </c>
    </row>
    <row r="82" spans="1:23" s="36" customFormat="1" ht="14.25" customHeight="1">
      <c r="A82" s="15">
        <v>67</v>
      </c>
      <c r="B82" s="37" t="s">
        <v>76</v>
      </c>
      <c r="C82" s="63">
        <v>15</v>
      </c>
      <c r="D82" s="64">
        <v>12875.38</v>
      </c>
      <c r="E82" s="64">
        <f t="shared" si="11"/>
        <v>13390.395199999999</v>
      </c>
      <c r="F82" s="64">
        <v>1.175</v>
      </c>
      <c r="G82" s="64">
        <f t="shared" si="12"/>
        <v>15128.5715</v>
      </c>
      <c r="H82" s="64">
        <f t="shared" si="13"/>
        <v>15733.71436</v>
      </c>
      <c r="I82" s="63">
        <v>7000</v>
      </c>
      <c r="J82" s="64">
        <v>3218.84</v>
      </c>
      <c r="K82" s="64">
        <f t="shared" si="14"/>
        <v>3347.5936</v>
      </c>
      <c r="L82" s="64">
        <v>1.175</v>
      </c>
      <c r="M82" s="64">
        <f t="shared" si="15"/>
        <v>3782.137</v>
      </c>
      <c r="N82" s="64">
        <f t="shared" si="16"/>
        <v>3933.42248</v>
      </c>
      <c r="O82" s="63">
        <v>12000</v>
      </c>
      <c r="P82" s="64">
        <v>6437.68</v>
      </c>
      <c r="Q82" s="64">
        <f t="shared" si="17"/>
        <v>6695.1872</v>
      </c>
      <c r="R82" s="64">
        <v>1.175</v>
      </c>
      <c r="S82" s="64">
        <f t="shared" si="18"/>
        <v>7564.274</v>
      </c>
      <c r="T82" s="64">
        <f t="shared" si="19"/>
        <v>7866.84496</v>
      </c>
      <c r="U82" s="64">
        <v>3084000</v>
      </c>
      <c r="V82" s="65">
        <f t="shared" si="20"/>
        <v>1464450.3</v>
      </c>
      <c r="W82" s="83">
        <f t="shared" si="21"/>
        <v>21920494.561828498</v>
      </c>
    </row>
    <row r="83" spans="1:23" s="36" customFormat="1" ht="14.25" customHeight="1">
      <c r="A83" s="15">
        <v>68</v>
      </c>
      <c r="B83" s="37" t="s">
        <v>77</v>
      </c>
      <c r="C83" s="63">
        <v>55</v>
      </c>
      <c r="D83" s="64">
        <v>12875.38</v>
      </c>
      <c r="E83" s="64">
        <f t="shared" si="11"/>
        <v>13390.395199999999</v>
      </c>
      <c r="F83" s="64">
        <v>1.25</v>
      </c>
      <c r="G83" s="64">
        <f t="shared" si="12"/>
        <v>16094.224999999999</v>
      </c>
      <c r="H83" s="64">
        <f t="shared" si="13"/>
        <v>16737.994</v>
      </c>
      <c r="I83" s="63">
        <v>9000</v>
      </c>
      <c r="J83" s="64">
        <v>3218.84</v>
      </c>
      <c r="K83" s="64">
        <f t="shared" si="14"/>
        <v>3347.5936</v>
      </c>
      <c r="L83" s="64">
        <v>1.25</v>
      </c>
      <c r="M83" s="64">
        <f t="shared" si="15"/>
        <v>4023.55</v>
      </c>
      <c r="N83" s="64">
        <f t="shared" si="16"/>
        <v>4184.492</v>
      </c>
      <c r="O83" s="63">
        <v>12340</v>
      </c>
      <c r="P83" s="64">
        <v>6437.68</v>
      </c>
      <c r="Q83" s="64">
        <f t="shared" si="17"/>
        <v>6695.1872</v>
      </c>
      <c r="R83" s="64">
        <v>1.25</v>
      </c>
      <c r="S83" s="64">
        <f t="shared" si="18"/>
        <v>8047.1</v>
      </c>
      <c r="T83" s="64">
        <f t="shared" si="19"/>
        <v>8368.984</v>
      </c>
      <c r="U83" s="64">
        <v>3005700</v>
      </c>
      <c r="V83" s="65">
        <f t="shared" si="20"/>
        <v>1699801.1</v>
      </c>
      <c r="W83" s="83">
        <f t="shared" si="21"/>
        <v>25451931.433575</v>
      </c>
    </row>
    <row r="84" spans="1:23" s="36" customFormat="1" ht="14.25" customHeight="1">
      <c r="A84" s="15">
        <v>69</v>
      </c>
      <c r="B84" s="37" t="s">
        <v>78</v>
      </c>
      <c r="C84" s="63">
        <v>30</v>
      </c>
      <c r="D84" s="64">
        <v>12875.38</v>
      </c>
      <c r="E84" s="64">
        <f t="shared" si="11"/>
        <v>13390.395199999999</v>
      </c>
      <c r="F84" s="64">
        <v>1.23</v>
      </c>
      <c r="G84" s="64">
        <f t="shared" si="12"/>
        <v>15836.7174</v>
      </c>
      <c r="H84" s="64">
        <f t="shared" si="13"/>
        <v>16470.186095999998</v>
      </c>
      <c r="I84" s="63">
        <v>10780</v>
      </c>
      <c r="J84" s="64">
        <v>3218.84</v>
      </c>
      <c r="K84" s="64">
        <f t="shared" si="14"/>
        <v>3347.5936</v>
      </c>
      <c r="L84" s="64">
        <v>1.23</v>
      </c>
      <c r="M84" s="64">
        <f t="shared" si="15"/>
        <v>3959.1732</v>
      </c>
      <c r="N84" s="64">
        <f t="shared" si="16"/>
        <v>4117.540128000001</v>
      </c>
      <c r="O84" s="63">
        <v>13000</v>
      </c>
      <c r="P84" s="64">
        <v>6437.68</v>
      </c>
      <c r="Q84" s="64">
        <f t="shared" si="17"/>
        <v>6695.1872</v>
      </c>
      <c r="R84" s="64">
        <v>1.23</v>
      </c>
      <c r="S84" s="64">
        <f t="shared" si="18"/>
        <v>7918.3464</v>
      </c>
      <c r="T84" s="64">
        <f t="shared" si="19"/>
        <v>8235.080256000001</v>
      </c>
      <c r="U84" s="64">
        <v>1700000</v>
      </c>
      <c r="V84" s="65">
        <f t="shared" si="20"/>
        <v>1819103</v>
      </c>
      <c r="W84" s="83">
        <f t="shared" si="21"/>
        <v>27261045.5732388</v>
      </c>
    </row>
    <row r="85" spans="1:23" s="36" customFormat="1" ht="14.25" customHeight="1">
      <c r="A85" s="15">
        <v>70</v>
      </c>
      <c r="B85" s="37" t="s">
        <v>79</v>
      </c>
      <c r="C85" s="63">
        <v>120</v>
      </c>
      <c r="D85" s="64">
        <v>12875.38</v>
      </c>
      <c r="E85" s="64">
        <f t="shared" si="11"/>
        <v>13390.395199999999</v>
      </c>
      <c r="F85" s="64">
        <v>1.3</v>
      </c>
      <c r="G85" s="64">
        <f t="shared" si="12"/>
        <v>16737.994</v>
      </c>
      <c r="H85" s="64">
        <f t="shared" si="13"/>
        <v>17407.513759999998</v>
      </c>
      <c r="I85" s="63">
        <v>7100</v>
      </c>
      <c r="J85" s="64">
        <v>3218.84</v>
      </c>
      <c r="K85" s="64">
        <f t="shared" si="14"/>
        <v>3347.5936</v>
      </c>
      <c r="L85" s="64">
        <v>1.3</v>
      </c>
      <c r="M85" s="64">
        <f t="shared" si="15"/>
        <v>4184.492</v>
      </c>
      <c r="N85" s="64">
        <f t="shared" si="16"/>
        <v>4351.87168</v>
      </c>
      <c r="O85" s="63">
        <v>12150</v>
      </c>
      <c r="P85" s="64">
        <v>6437.68</v>
      </c>
      <c r="Q85" s="64">
        <f t="shared" si="17"/>
        <v>6695.1872</v>
      </c>
      <c r="R85" s="64">
        <v>1.3</v>
      </c>
      <c r="S85" s="64">
        <f t="shared" si="18"/>
        <v>8368.984</v>
      </c>
      <c r="T85" s="64">
        <f t="shared" si="19"/>
        <v>8703.74336</v>
      </c>
      <c r="U85" s="64">
        <v>789271.88</v>
      </c>
      <c r="V85" s="65">
        <f t="shared" si="20"/>
        <v>1660305.3</v>
      </c>
      <c r="W85" s="83">
        <f t="shared" si="21"/>
        <v>24892740.067727998</v>
      </c>
    </row>
    <row r="86" spans="1:23" s="36" customFormat="1" ht="14.25" customHeight="1">
      <c r="A86" s="15">
        <v>71</v>
      </c>
      <c r="B86" s="37" t="s">
        <v>80</v>
      </c>
      <c r="C86" s="63">
        <v>102</v>
      </c>
      <c r="D86" s="64">
        <v>12875.38</v>
      </c>
      <c r="E86" s="64">
        <f t="shared" si="11"/>
        <v>13390.395199999999</v>
      </c>
      <c r="F86" s="64">
        <v>1.2</v>
      </c>
      <c r="G86" s="64">
        <f t="shared" si="12"/>
        <v>15450.455999999998</v>
      </c>
      <c r="H86" s="64">
        <f t="shared" si="13"/>
        <v>16068.474239999998</v>
      </c>
      <c r="I86" s="63">
        <v>7500</v>
      </c>
      <c r="J86" s="64">
        <v>3218.84</v>
      </c>
      <c r="K86" s="64">
        <f t="shared" si="14"/>
        <v>3347.5936</v>
      </c>
      <c r="L86" s="64">
        <v>1.2</v>
      </c>
      <c r="M86" s="64">
        <f t="shared" si="15"/>
        <v>3862.608</v>
      </c>
      <c r="N86" s="64">
        <f t="shared" si="16"/>
        <v>4017.11232</v>
      </c>
      <c r="O86" s="63">
        <v>11000</v>
      </c>
      <c r="P86" s="64">
        <v>6437.68</v>
      </c>
      <c r="Q86" s="64">
        <f t="shared" si="17"/>
        <v>6695.1872</v>
      </c>
      <c r="R86" s="64">
        <v>1.2</v>
      </c>
      <c r="S86" s="64">
        <f t="shared" si="18"/>
        <v>7725.216</v>
      </c>
      <c r="T86" s="64">
        <f t="shared" si="19"/>
        <v>8034.22464</v>
      </c>
      <c r="U86" s="64">
        <v>0</v>
      </c>
      <c r="V86" s="65">
        <f t="shared" si="20"/>
        <v>1437104.7</v>
      </c>
      <c r="W86" s="83">
        <f t="shared" si="21"/>
        <v>21556569.8767392</v>
      </c>
    </row>
    <row r="87" spans="1:23" s="36" customFormat="1" ht="14.25" customHeight="1">
      <c r="A87" s="15">
        <v>72</v>
      </c>
      <c r="B87" s="37" t="s">
        <v>81</v>
      </c>
      <c r="C87" s="63">
        <v>8</v>
      </c>
      <c r="D87" s="64">
        <v>12875.38</v>
      </c>
      <c r="E87" s="64">
        <f t="shared" si="11"/>
        <v>13390.395199999999</v>
      </c>
      <c r="F87" s="64">
        <v>1.15</v>
      </c>
      <c r="G87" s="64">
        <f t="shared" si="12"/>
        <v>14806.686999999998</v>
      </c>
      <c r="H87" s="64">
        <f t="shared" si="13"/>
        <v>15398.954479999999</v>
      </c>
      <c r="I87" s="63">
        <v>5600</v>
      </c>
      <c r="J87" s="64">
        <v>3218.84</v>
      </c>
      <c r="K87" s="64">
        <f t="shared" si="14"/>
        <v>3347.5936</v>
      </c>
      <c r="L87" s="64">
        <v>1.15</v>
      </c>
      <c r="M87" s="64">
        <f t="shared" si="15"/>
        <v>3701.6659999999997</v>
      </c>
      <c r="N87" s="64">
        <f t="shared" si="16"/>
        <v>3849.7326399999997</v>
      </c>
      <c r="O87" s="63">
        <v>10717</v>
      </c>
      <c r="P87" s="64">
        <v>6437.68</v>
      </c>
      <c r="Q87" s="64">
        <f t="shared" si="17"/>
        <v>6695.1872</v>
      </c>
      <c r="R87" s="64">
        <v>1.15</v>
      </c>
      <c r="S87" s="64">
        <f t="shared" si="18"/>
        <v>7403.331999999999</v>
      </c>
      <c r="T87" s="64">
        <f t="shared" si="19"/>
        <v>7699.465279999999</v>
      </c>
      <c r="U87" s="64">
        <v>10000</v>
      </c>
      <c r="V87" s="65">
        <f t="shared" si="20"/>
        <v>1246364.8</v>
      </c>
      <c r="W87" s="83">
        <f t="shared" si="21"/>
        <v>18695321.913324</v>
      </c>
    </row>
    <row r="88" spans="1:23" s="36" customFormat="1" ht="14.25" customHeight="1">
      <c r="A88" s="15">
        <v>73</v>
      </c>
      <c r="B88" s="37" t="s">
        <v>82</v>
      </c>
      <c r="C88" s="66">
        <v>14</v>
      </c>
      <c r="D88" s="64">
        <v>12875.38</v>
      </c>
      <c r="E88" s="64">
        <f t="shared" si="11"/>
        <v>13390.395199999999</v>
      </c>
      <c r="F88" s="67">
        <v>1.4</v>
      </c>
      <c r="G88" s="64">
        <f t="shared" si="12"/>
        <v>18025.532</v>
      </c>
      <c r="H88" s="64">
        <f t="shared" si="13"/>
        <v>18746.553279999996</v>
      </c>
      <c r="I88" s="66">
        <v>2870</v>
      </c>
      <c r="J88" s="64">
        <v>3218.84</v>
      </c>
      <c r="K88" s="64">
        <f t="shared" si="14"/>
        <v>3347.5936</v>
      </c>
      <c r="L88" s="67">
        <v>1.4</v>
      </c>
      <c r="M88" s="64">
        <f t="shared" si="15"/>
        <v>4506.376</v>
      </c>
      <c r="N88" s="64">
        <f t="shared" si="16"/>
        <v>4686.63104</v>
      </c>
      <c r="O88" s="66">
        <v>4000</v>
      </c>
      <c r="P88" s="64">
        <v>6437.68</v>
      </c>
      <c r="Q88" s="64">
        <f t="shared" si="17"/>
        <v>6695.1872</v>
      </c>
      <c r="R88" s="67">
        <v>1.4</v>
      </c>
      <c r="S88" s="64">
        <f t="shared" si="18"/>
        <v>9012.752</v>
      </c>
      <c r="T88" s="64">
        <f t="shared" si="19"/>
        <v>9373.26208</v>
      </c>
      <c r="U88" s="64">
        <v>7003970.66</v>
      </c>
      <c r="V88" s="65">
        <f t="shared" si="20"/>
        <v>619508.1</v>
      </c>
      <c r="W88" s="83">
        <f t="shared" si="21"/>
        <v>9187561.6083888</v>
      </c>
    </row>
    <row r="89" spans="1:23" s="36" customFormat="1" ht="14.25" customHeight="1">
      <c r="A89" s="15">
        <v>74</v>
      </c>
      <c r="B89" s="37" t="s">
        <v>83</v>
      </c>
      <c r="C89" s="63">
        <v>10</v>
      </c>
      <c r="D89" s="64">
        <v>12875.38</v>
      </c>
      <c r="E89" s="64">
        <f t="shared" si="11"/>
        <v>13390.395199999999</v>
      </c>
      <c r="F89" s="64">
        <v>1.24</v>
      </c>
      <c r="G89" s="64">
        <f t="shared" si="12"/>
        <v>15965.471199999998</v>
      </c>
      <c r="H89" s="64">
        <f t="shared" si="13"/>
        <v>16604.090048</v>
      </c>
      <c r="I89" s="63">
        <v>4450</v>
      </c>
      <c r="J89" s="64">
        <v>3218.84</v>
      </c>
      <c r="K89" s="64">
        <f t="shared" si="14"/>
        <v>3347.5936</v>
      </c>
      <c r="L89" s="64">
        <v>1.24</v>
      </c>
      <c r="M89" s="64">
        <f t="shared" si="15"/>
        <v>3991.3616</v>
      </c>
      <c r="N89" s="64">
        <f t="shared" si="16"/>
        <v>4151.016064</v>
      </c>
      <c r="O89" s="63">
        <v>7000</v>
      </c>
      <c r="P89" s="64">
        <v>6437.68</v>
      </c>
      <c r="Q89" s="64">
        <f t="shared" si="17"/>
        <v>6695.1872</v>
      </c>
      <c r="R89" s="64">
        <v>1.24</v>
      </c>
      <c r="S89" s="64">
        <f t="shared" si="18"/>
        <v>7982.7232</v>
      </c>
      <c r="T89" s="64">
        <f t="shared" si="19"/>
        <v>8302.032128</v>
      </c>
      <c r="U89" s="64">
        <v>1038000</v>
      </c>
      <c r="V89" s="65">
        <f t="shared" si="20"/>
        <v>919113.4</v>
      </c>
      <c r="W89" s="83">
        <f t="shared" si="21"/>
        <v>13771131.544891201</v>
      </c>
    </row>
    <row r="90" spans="1:23" s="36" customFormat="1" ht="14.25" customHeight="1">
      <c r="A90" s="15"/>
      <c r="B90" s="68" t="s">
        <v>84</v>
      </c>
      <c r="C90" s="56">
        <f>SUM(C91:C99)</f>
        <v>135</v>
      </c>
      <c r="D90" s="64"/>
      <c r="E90" s="64"/>
      <c r="F90" s="56"/>
      <c r="G90" s="64"/>
      <c r="H90" s="64"/>
      <c r="I90" s="56">
        <f>SUM(I91:I99)</f>
        <v>19948</v>
      </c>
      <c r="J90" s="64"/>
      <c r="K90" s="64"/>
      <c r="L90" s="69"/>
      <c r="M90" s="64"/>
      <c r="N90" s="64"/>
      <c r="O90" s="56">
        <f>SUM(O91:O99)</f>
        <v>26038</v>
      </c>
      <c r="P90" s="64"/>
      <c r="Q90" s="64"/>
      <c r="R90" s="69"/>
      <c r="S90" s="64"/>
      <c r="T90" s="64"/>
      <c r="U90" s="69">
        <f>SUM(U91:U99)</f>
        <v>7700259.620000001</v>
      </c>
      <c r="V90" s="69">
        <f>SUM(V91:V99)</f>
        <v>3913402.7</v>
      </c>
      <c r="W90" s="83"/>
    </row>
    <row r="91" spans="1:23" s="36" customFormat="1" ht="14.25" customHeight="1">
      <c r="A91" s="15">
        <v>75</v>
      </c>
      <c r="B91" s="37" t="s">
        <v>85</v>
      </c>
      <c r="C91" s="63">
        <v>0</v>
      </c>
      <c r="D91" s="64">
        <v>12875.38</v>
      </c>
      <c r="E91" s="64">
        <f t="shared" si="11"/>
        <v>13390.395199999999</v>
      </c>
      <c r="F91" s="64">
        <v>1.53</v>
      </c>
      <c r="G91" s="64">
        <f t="shared" si="12"/>
        <v>19699.3314</v>
      </c>
      <c r="H91" s="64">
        <f t="shared" si="13"/>
        <v>20487.304656</v>
      </c>
      <c r="I91" s="63">
        <v>3950</v>
      </c>
      <c r="J91" s="64">
        <v>3218.84</v>
      </c>
      <c r="K91" s="64">
        <f t="shared" si="14"/>
        <v>3347.5936</v>
      </c>
      <c r="L91" s="64">
        <v>1.53</v>
      </c>
      <c r="M91" s="64">
        <f t="shared" si="15"/>
        <v>4924.8252</v>
      </c>
      <c r="N91" s="64">
        <f t="shared" si="16"/>
        <v>5121.818208000001</v>
      </c>
      <c r="O91" s="63">
        <v>5300</v>
      </c>
      <c r="P91" s="64">
        <v>6437.68</v>
      </c>
      <c r="Q91" s="64">
        <f t="shared" si="17"/>
        <v>6695.1872</v>
      </c>
      <c r="R91" s="64">
        <v>1.53</v>
      </c>
      <c r="S91" s="64">
        <f t="shared" si="18"/>
        <v>9849.6504</v>
      </c>
      <c r="T91" s="64">
        <f t="shared" si="19"/>
        <v>10243.636416000001</v>
      </c>
      <c r="U91" s="64">
        <v>1080620.8900000001</v>
      </c>
      <c r="V91" s="65">
        <f t="shared" si="20"/>
        <v>892483.8</v>
      </c>
      <c r="W91" s="83">
        <f t="shared" si="21"/>
        <v>13371048.162756002</v>
      </c>
    </row>
    <row r="92" spans="1:23" s="36" customFormat="1" ht="14.25" customHeight="1">
      <c r="A92" s="15">
        <v>76</v>
      </c>
      <c r="B92" s="37" t="s">
        <v>86</v>
      </c>
      <c r="C92" s="63">
        <v>45</v>
      </c>
      <c r="D92" s="64">
        <v>12875.38</v>
      </c>
      <c r="E92" s="64">
        <f t="shared" si="11"/>
        <v>13390.395199999999</v>
      </c>
      <c r="F92" s="64">
        <v>1.2</v>
      </c>
      <c r="G92" s="64">
        <f t="shared" si="12"/>
        <v>15450.455999999998</v>
      </c>
      <c r="H92" s="64">
        <f t="shared" si="13"/>
        <v>16068.474239999998</v>
      </c>
      <c r="I92" s="63">
        <v>6000</v>
      </c>
      <c r="J92" s="64">
        <v>3218.84</v>
      </c>
      <c r="K92" s="64">
        <f t="shared" si="14"/>
        <v>3347.5936</v>
      </c>
      <c r="L92" s="64">
        <v>1.21</v>
      </c>
      <c r="M92" s="64">
        <f t="shared" si="15"/>
        <v>3894.7964</v>
      </c>
      <c r="N92" s="64">
        <f t="shared" si="16"/>
        <v>4050.588256</v>
      </c>
      <c r="O92" s="63">
        <v>7700</v>
      </c>
      <c r="P92" s="64">
        <v>6437.68</v>
      </c>
      <c r="Q92" s="64">
        <f t="shared" si="17"/>
        <v>6695.1872</v>
      </c>
      <c r="R92" s="64">
        <v>1.21</v>
      </c>
      <c r="S92" s="64">
        <f t="shared" si="18"/>
        <v>7789.5928</v>
      </c>
      <c r="T92" s="64">
        <f t="shared" si="19"/>
        <v>8101.176512</v>
      </c>
      <c r="U92" s="64">
        <v>1200000</v>
      </c>
      <c r="V92" s="65">
        <f t="shared" si="20"/>
        <v>1046706.3</v>
      </c>
      <c r="W92" s="83">
        <f t="shared" si="21"/>
        <v>15682594.255368</v>
      </c>
    </row>
    <row r="93" spans="1:23" s="36" customFormat="1" ht="14.25" customHeight="1">
      <c r="A93" s="15">
        <v>77</v>
      </c>
      <c r="B93" s="37" t="s">
        <v>87</v>
      </c>
      <c r="C93" s="63">
        <v>35</v>
      </c>
      <c r="D93" s="64">
        <v>12875.38</v>
      </c>
      <c r="E93" s="64">
        <f t="shared" si="11"/>
        <v>13390.395199999999</v>
      </c>
      <c r="F93" s="64">
        <v>1.27</v>
      </c>
      <c r="G93" s="64">
        <f t="shared" si="12"/>
        <v>16351.7326</v>
      </c>
      <c r="H93" s="64">
        <f t="shared" si="13"/>
        <v>17005.801904</v>
      </c>
      <c r="I93" s="63">
        <v>3750</v>
      </c>
      <c r="J93" s="64">
        <v>3218.84</v>
      </c>
      <c r="K93" s="64">
        <f t="shared" si="14"/>
        <v>3347.5936</v>
      </c>
      <c r="L93" s="64">
        <v>1.27</v>
      </c>
      <c r="M93" s="64">
        <f t="shared" si="15"/>
        <v>4087.9268</v>
      </c>
      <c r="N93" s="64">
        <f t="shared" si="16"/>
        <v>4251.443872</v>
      </c>
      <c r="O93" s="63">
        <v>4750</v>
      </c>
      <c r="P93" s="64">
        <v>6437.68</v>
      </c>
      <c r="Q93" s="64">
        <f t="shared" si="17"/>
        <v>6695.1872</v>
      </c>
      <c r="R93" s="64">
        <v>1.27</v>
      </c>
      <c r="S93" s="64">
        <f t="shared" si="18"/>
        <v>8175.8536</v>
      </c>
      <c r="T93" s="64">
        <f t="shared" si="19"/>
        <v>8502.887744</v>
      </c>
      <c r="U93" s="64">
        <v>1200000</v>
      </c>
      <c r="V93" s="65">
        <f t="shared" si="20"/>
        <v>682132.5</v>
      </c>
      <c r="W93" s="83">
        <f t="shared" si="21"/>
        <v>10213987.782270603</v>
      </c>
    </row>
    <row r="94" spans="1:23" s="36" customFormat="1" ht="14.25" customHeight="1">
      <c r="A94" s="15">
        <v>78</v>
      </c>
      <c r="B94" s="37" t="s">
        <v>88</v>
      </c>
      <c r="C94" s="63">
        <v>18</v>
      </c>
      <c r="D94" s="64">
        <v>12875.38</v>
      </c>
      <c r="E94" s="64">
        <f t="shared" si="11"/>
        <v>13390.395199999999</v>
      </c>
      <c r="F94" s="64">
        <v>1</v>
      </c>
      <c r="G94" s="64">
        <f t="shared" si="12"/>
        <v>12875.38</v>
      </c>
      <c r="H94" s="64">
        <f t="shared" si="13"/>
        <v>13390.395199999999</v>
      </c>
      <c r="I94" s="63">
        <v>2600</v>
      </c>
      <c r="J94" s="64">
        <v>3218.84</v>
      </c>
      <c r="K94" s="64">
        <f t="shared" si="14"/>
        <v>3347.5936</v>
      </c>
      <c r="L94" s="64">
        <v>1.3</v>
      </c>
      <c r="M94" s="64">
        <f t="shared" si="15"/>
        <v>4184.492</v>
      </c>
      <c r="N94" s="64">
        <f t="shared" si="16"/>
        <v>4351.87168</v>
      </c>
      <c r="O94" s="63">
        <v>3810</v>
      </c>
      <c r="P94" s="64">
        <v>6437.68</v>
      </c>
      <c r="Q94" s="64">
        <f t="shared" si="17"/>
        <v>6695.1872</v>
      </c>
      <c r="R94" s="64">
        <v>1.3</v>
      </c>
      <c r="S94" s="64">
        <f t="shared" si="18"/>
        <v>8368.984</v>
      </c>
      <c r="T94" s="64">
        <f t="shared" si="19"/>
        <v>8703.74336</v>
      </c>
      <c r="U94" s="64">
        <v>1300000</v>
      </c>
      <c r="V94" s="65">
        <f t="shared" si="20"/>
        <v>536186</v>
      </c>
      <c r="W94" s="83">
        <f t="shared" si="21"/>
        <v>8023289.663927999</v>
      </c>
    </row>
    <row r="95" spans="1:23" s="36" customFormat="1" ht="14.25" customHeight="1">
      <c r="A95" s="15">
        <v>79</v>
      </c>
      <c r="B95" s="37" t="s">
        <v>89</v>
      </c>
      <c r="C95" s="66">
        <v>20</v>
      </c>
      <c r="D95" s="64">
        <v>12875.38</v>
      </c>
      <c r="E95" s="64">
        <f t="shared" si="11"/>
        <v>13390.395199999999</v>
      </c>
      <c r="F95" s="67">
        <v>1.6</v>
      </c>
      <c r="G95" s="64">
        <f t="shared" si="12"/>
        <v>20600.608</v>
      </c>
      <c r="H95" s="64">
        <f t="shared" si="13"/>
        <v>21424.63232</v>
      </c>
      <c r="I95" s="66">
        <v>900</v>
      </c>
      <c r="J95" s="64">
        <v>3218.84</v>
      </c>
      <c r="K95" s="64">
        <f t="shared" si="14"/>
        <v>3347.5936</v>
      </c>
      <c r="L95" s="67">
        <v>1.6</v>
      </c>
      <c r="M95" s="64">
        <f t="shared" si="15"/>
        <v>5150.144</v>
      </c>
      <c r="N95" s="64">
        <f t="shared" si="16"/>
        <v>5356.14976</v>
      </c>
      <c r="O95" s="66">
        <v>1010</v>
      </c>
      <c r="P95" s="64">
        <v>6437.68</v>
      </c>
      <c r="Q95" s="64">
        <f t="shared" si="17"/>
        <v>6695.1872</v>
      </c>
      <c r="R95" s="67">
        <v>1.6</v>
      </c>
      <c r="S95" s="64">
        <f t="shared" si="18"/>
        <v>10300.288</v>
      </c>
      <c r="T95" s="64">
        <f t="shared" si="19"/>
        <v>10712.29952</v>
      </c>
      <c r="U95" s="67">
        <v>861320</v>
      </c>
      <c r="V95" s="65">
        <f t="shared" si="20"/>
        <v>193064.7</v>
      </c>
      <c r="W95" s="83">
        <f t="shared" si="21"/>
        <v>2883050.7306239996</v>
      </c>
    </row>
    <row r="96" spans="1:23" s="36" customFormat="1" ht="14.25" customHeight="1">
      <c r="A96" s="15">
        <v>80</v>
      </c>
      <c r="B96" s="37" t="s">
        <v>90</v>
      </c>
      <c r="C96" s="63">
        <v>5</v>
      </c>
      <c r="D96" s="64">
        <v>12875.38</v>
      </c>
      <c r="E96" s="64">
        <f t="shared" si="11"/>
        <v>13390.395199999999</v>
      </c>
      <c r="F96" s="64">
        <v>1.7</v>
      </c>
      <c r="G96" s="64">
        <f t="shared" si="12"/>
        <v>21888.145999999997</v>
      </c>
      <c r="H96" s="64">
        <f t="shared" si="13"/>
        <v>22763.67184</v>
      </c>
      <c r="I96" s="63">
        <v>250</v>
      </c>
      <c r="J96" s="64">
        <v>3218.84</v>
      </c>
      <c r="K96" s="64">
        <f t="shared" si="14"/>
        <v>3347.5936</v>
      </c>
      <c r="L96" s="64">
        <v>1.7</v>
      </c>
      <c r="M96" s="64">
        <f t="shared" si="15"/>
        <v>5472.028</v>
      </c>
      <c r="N96" s="64">
        <f t="shared" si="16"/>
        <v>5690.90912</v>
      </c>
      <c r="O96" s="63">
        <v>370</v>
      </c>
      <c r="P96" s="64">
        <v>6437.68</v>
      </c>
      <c r="Q96" s="64">
        <f t="shared" si="17"/>
        <v>6695.1872</v>
      </c>
      <c r="R96" s="64">
        <v>1.7</v>
      </c>
      <c r="S96" s="64">
        <f t="shared" si="18"/>
        <v>10944.056</v>
      </c>
      <c r="T96" s="64">
        <f t="shared" si="19"/>
        <v>11381.81824</v>
      </c>
      <c r="U96" s="64">
        <v>134000</v>
      </c>
      <c r="V96" s="65">
        <f t="shared" si="20"/>
        <v>68886.8</v>
      </c>
      <c r="W96" s="83">
        <f t="shared" si="21"/>
        <v>1031291.2607700002</v>
      </c>
    </row>
    <row r="97" spans="1:23" s="36" customFormat="1" ht="14.25" customHeight="1">
      <c r="A97" s="15">
        <v>81</v>
      </c>
      <c r="B97" s="37" t="s">
        <v>91</v>
      </c>
      <c r="C97" s="63">
        <v>12</v>
      </c>
      <c r="D97" s="64">
        <v>12875.38</v>
      </c>
      <c r="E97" s="64">
        <f t="shared" si="11"/>
        <v>13390.395199999999</v>
      </c>
      <c r="F97" s="64">
        <v>1.43</v>
      </c>
      <c r="G97" s="64">
        <f t="shared" si="12"/>
        <v>18411.7934</v>
      </c>
      <c r="H97" s="64">
        <f t="shared" si="13"/>
        <v>19148.265135999998</v>
      </c>
      <c r="I97" s="63">
        <v>1540</v>
      </c>
      <c r="J97" s="64">
        <v>3218.84</v>
      </c>
      <c r="K97" s="64">
        <f t="shared" si="14"/>
        <v>3347.5936</v>
      </c>
      <c r="L97" s="64">
        <v>1.43</v>
      </c>
      <c r="M97" s="64">
        <f t="shared" si="15"/>
        <v>4602.9412</v>
      </c>
      <c r="N97" s="64">
        <f t="shared" si="16"/>
        <v>4787.058848</v>
      </c>
      <c r="O97" s="63">
        <v>1950</v>
      </c>
      <c r="P97" s="64">
        <v>6437.68</v>
      </c>
      <c r="Q97" s="64">
        <f t="shared" si="17"/>
        <v>6695.1872</v>
      </c>
      <c r="R97" s="64">
        <v>1.42</v>
      </c>
      <c r="S97" s="64">
        <f t="shared" si="18"/>
        <v>9141.5056</v>
      </c>
      <c r="T97" s="64">
        <f t="shared" si="19"/>
        <v>9507.165824</v>
      </c>
      <c r="U97" s="64">
        <v>0</v>
      </c>
      <c r="V97" s="65">
        <f t="shared" si="20"/>
        <v>312684.5</v>
      </c>
      <c r="W97" s="83">
        <f t="shared" si="21"/>
        <v>4690266.925450081</v>
      </c>
    </row>
    <row r="98" spans="1:23" s="36" customFormat="1" ht="14.25" customHeight="1">
      <c r="A98" s="15">
        <v>82</v>
      </c>
      <c r="B98" s="37" t="s">
        <v>92</v>
      </c>
      <c r="C98" s="63">
        <v>0</v>
      </c>
      <c r="D98" s="64">
        <v>12875.38</v>
      </c>
      <c r="E98" s="64">
        <f t="shared" si="11"/>
        <v>13390.395199999999</v>
      </c>
      <c r="F98" s="64">
        <v>1.27</v>
      </c>
      <c r="G98" s="64">
        <f t="shared" si="12"/>
        <v>16351.7326</v>
      </c>
      <c r="H98" s="64">
        <f t="shared" si="13"/>
        <v>17005.801904</v>
      </c>
      <c r="I98" s="63">
        <v>780</v>
      </c>
      <c r="J98" s="64">
        <v>3218.84</v>
      </c>
      <c r="K98" s="64">
        <f t="shared" si="14"/>
        <v>3347.5936</v>
      </c>
      <c r="L98" s="64">
        <v>1.27</v>
      </c>
      <c r="M98" s="64">
        <f t="shared" si="15"/>
        <v>4087.9268</v>
      </c>
      <c r="N98" s="64">
        <f t="shared" si="16"/>
        <v>4251.443872</v>
      </c>
      <c r="O98" s="63">
        <v>1000</v>
      </c>
      <c r="P98" s="64">
        <v>6437.68</v>
      </c>
      <c r="Q98" s="64">
        <f t="shared" si="17"/>
        <v>6695.1872</v>
      </c>
      <c r="R98" s="64">
        <v>1.27</v>
      </c>
      <c r="S98" s="64">
        <f t="shared" si="18"/>
        <v>8175.8536</v>
      </c>
      <c r="T98" s="64">
        <f t="shared" si="19"/>
        <v>8502.887744</v>
      </c>
      <c r="U98" s="64">
        <v>1750000</v>
      </c>
      <c r="V98" s="65">
        <f t="shared" si="20"/>
        <v>143123.6</v>
      </c>
      <c r="W98" s="83">
        <f t="shared" si="21"/>
        <v>2120603.8516463996</v>
      </c>
    </row>
    <row r="99" spans="1:23" s="36" customFormat="1" ht="14.25" customHeight="1">
      <c r="A99" s="15">
        <v>83</v>
      </c>
      <c r="B99" s="37" t="s">
        <v>93</v>
      </c>
      <c r="C99" s="63">
        <v>0</v>
      </c>
      <c r="D99" s="64">
        <v>12875.38</v>
      </c>
      <c r="E99" s="64">
        <f t="shared" si="11"/>
        <v>13390.395199999999</v>
      </c>
      <c r="F99" s="64">
        <v>2</v>
      </c>
      <c r="G99" s="64">
        <f t="shared" si="12"/>
        <v>25750.76</v>
      </c>
      <c r="H99" s="64">
        <f t="shared" si="13"/>
        <v>26780.790399999998</v>
      </c>
      <c r="I99" s="63">
        <v>178</v>
      </c>
      <c r="J99" s="64">
        <v>3218.84</v>
      </c>
      <c r="K99" s="64">
        <f t="shared" si="14"/>
        <v>3347.5936</v>
      </c>
      <c r="L99" s="64">
        <v>2</v>
      </c>
      <c r="M99" s="64">
        <f t="shared" si="15"/>
        <v>6437.68</v>
      </c>
      <c r="N99" s="64">
        <f t="shared" si="16"/>
        <v>6695.1872</v>
      </c>
      <c r="O99" s="63">
        <v>148</v>
      </c>
      <c r="P99" s="64">
        <v>6437.68</v>
      </c>
      <c r="Q99" s="64">
        <f t="shared" si="17"/>
        <v>6695.1872</v>
      </c>
      <c r="R99" s="64">
        <v>2</v>
      </c>
      <c r="S99" s="64">
        <f t="shared" si="18"/>
        <v>12875.36</v>
      </c>
      <c r="T99" s="64">
        <f t="shared" si="19"/>
        <v>13390.3744</v>
      </c>
      <c r="U99" s="64">
        <v>174318.73</v>
      </c>
      <c r="V99" s="65">
        <f t="shared" si="20"/>
        <v>38134.5</v>
      </c>
      <c r="W99" s="83">
        <f t="shared" si="21"/>
        <v>569402.495712</v>
      </c>
    </row>
    <row r="100" spans="1:23" s="36" customFormat="1" ht="14.25" customHeight="1">
      <c r="A100" s="15"/>
      <c r="B100" s="68" t="s">
        <v>104</v>
      </c>
      <c r="C100" s="72">
        <f>SUM(C101:C102)</f>
        <v>106</v>
      </c>
      <c r="D100" s="64"/>
      <c r="E100" s="64"/>
      <c r="F100" s="73"/>
      <c r="G100" s="64"/>
      <c r="H100" s="64"/>
      <c r="I100" s="72">
        <f>SUM(I101:I102)</f>
        <v>8200</v>
      </c>
      <c r="J100" s="64"/>
      <c r="K100" s="64"/>
      <c r="L100" s="73"/>
      <c r="M100" s="64"/>
      <c r="N100" s="64"/>
      <c r="O100" s="72">
        <f>SUM(O101:O102)</f>
        <v>12930</v>
      </c>
      <c r="P100" s="64"/>
      <c r="Q100" s="64"/>
      <c r="R100" s="73"/>
      <c r="S100" s="64"/>
      <c r="T100" s="64"/>
      <c r="U100" s="73">
        <f>SUM(U101:U102)</f>
        <v>5235539.58</v>
      </c>
      <c r="V100" s="73">
        <f>SUM(V101:V102)</f>
        <v>1386056.5999999999</v>
      </c>
      <c r="W100" s="83"/>
    </row>
    <row r="101" spans="1:23" s="36" customFormat="1" ht="14.25" customHeight="1">
      <c r="A101" s="15">
        <v>84</v>
      </c>
      <c r="B101" s="37" t="s">
        <v>105</v>
      </c>
      <c r="C101" s="63">
        <v>100</v>
      </c>
      <c r="D101" s="64">
        <v>12875.38</v>
      </c>
      <c r="E101" s="64">
        <f t="shared" si="11"/>
        <v>13390.395199999999</v>
      </c>
      <c r="F101" s="64">
        <v>1</v>
      </c>
      <c r="G101" s="64">
        <f t="shared" si="12"/>
        <v>12875.38</v>
      </c>
      <c r="H101" s="64">
        <f t="shared" si="13"/>
        <v>13390.395199999999</v>
      </c>
      <c r="I101" s="63">
        <v>6600</v>
      </c>
      <c r="J101" s="64">
        <v>3218.84</v>
      </c>
      <c r="K101" s="64">
        <f t="shared" si="14"/>
        <v>3347.5936</v>
      </c>
      <c r="L101" s="64">
        <v>1</v>
      </c>
      <c r="M101" s="64">
        <f t="shared" si="15"/>
        <v>3218.84</v>
      </c>
      <c r="N101" s="64">
        <f t="shared" si="16"/>
        <v>3347.5936</v>
      </c>
      <c r="O101" s="63">
        <v>11000</v>
      </c>
      <c r="P101" s="64">
        <v>6437.68</v>
      </c>
      <c r="Q101" s="64">
        <f t="shared" si="17"/>
        <v>6695.1872</v>
      </c>
      <c r="R101" s="64">
        <v>1</v>
      </c>
      <c r="S101" s="64">
        <f t="shared" si="18"/>
        <v>6437.68</v>
      </c>
      <c r="T101" s="64">
        <f t="shared" si="19"/>
        <v>6695.1872</v>
      </c>
      <c r="U101" s="64">
        <v>4963158.36</v>
      </c>
      <c r="V101" s="65">
        <f t="shared" si="20"/>
        <v>1166191.9</v>
      </c>
      <c r="W101" s="83">
        <f t="shared" si="21"/>
        <v>17418431.149200004</v>
      </c>
    </row>
    <row r="102" spans="1:23" s="36" customFormat="1" ht="14.25" customHeight="1">
      <c r="A102" s="15">
        <v>85</v>
      </c>
      <c r="B102" s="37" t="s">
        <v>106</v>
      </c>
      <c r="C102" s="63">
        <v>6</v>
      </c>
      <c r="D102" s="64">
        <v>12875.38</v>
      </c>
      <c r="E102" s="64">
        <f t="shared" si="11"/>
        <v>13390.395199999999</v>
      </c>
      <c r="F102" s="64">
        <v>1</v>
      </c>
      <c r="G102" s="64">
        <f t="shared" si="12"/>
        <v>12875.38</v>
      </c>
      <c r="H102" s="64">
        <f t="shared" si="13"/>
        <v>13390.395199999999</v>
      </c>
      <c r="I102" s="63">
        <v>1600</v>
      </c>
      <c r="J102" s="64">
        <v>3218.84</v>
      </c>
      <c r="K102" s="64">
        <f t="shared" si="14"/>
        <v>3347.5936</v>
      </c>
      <c r="L102" s="64">
        <v>1</v>
      </c>
      <c r="M102" s="64">
        <f t="shared" si="15"/>
        <v>3218.84</v>
      </c>
      <c r="N102" s="64">
        <f t="shared" si="16"/>
        <v>3347.5936</v>
      </c>
      <c r="O102" s="63">
        <v>1930</v>
      </c>
      <c r="P102" s="64">
        <v>6437.68</v>
      </c>
      <c r="Q102" s="64">
        <f t="shared" si="17"/>
        <v>6695.1872</v>
      </c>
      <c r="R102" s="64">
        <v>1</v>
      </c>
      <c r="S102" s="64">
        <f t="shared" si="18"/>
        <v>6437.68</v>
      </c>
      <c r="T102" s="64">
        <f t="shared" si="19"/>
        <v>6695.1872</v>
      </c>
      <c r="U102" s="64">
        <v>272381.22</v>
      </c>
      <c r="V102" s="65">
        <f t="shared" si="20"/>
        <v>219864.7</v>
      </c>
      <c r="W102" s="83">
        <f t="shared" si="21"/>
        <v>3293885.3456880003</v>
      </c>
    </row>
    <row r="103" spans="1:23" s="36" customFormat="1" ht="14.25" customHeight="1">
      <c r="A103" s="15"/>
      <c r="B103" s="68" t="s">
        <v>94</v>
      </c>
      <c r="C103" s="56">
        <f>C104</f>
        <v>0</v>
      </c>
      <c r="D103" s="64"/>
      <c r="E103" s="64"/>
      <c r="F103" s="69"/>
      <c r="G103" s="64"/>
      <c r="H103" s="64"/>
      <c r="I103" s="56">
        <f>I104</f>
        <v>52</v>
      </c>
      <c r="J103" s="64"/>
      <c r="K103" s="64"/>
      <c r="L103" s="69"/>
      <c r="M103" s="64"/>
      <c r="N103" s="64"/>
      <c r="O103" s="56">
        <f>O104</f>
        <v>55</v>
      </c>
      <c r="P103" s="64"/>
      <c r="Q103" s="64">
        <f t="shared" si="17"/>
        <v>0</v>
      </c>
      <c r="R103" s="69"/>
      <c r="S103" s="64"/>
      <c r="T103" s="64"/>
      <c r="U103" s="69">
        <f>U104</f>
        <v>0</v>
      </c>
      <c r="V103" s="69">
        <f>V104</f>
        <v>9081.6</v>
      </c>
      <c r="W103" s="83"/>
    </row>
    <row r="104" spans="1:23" s="36" customFormat="1" ht="14.25" customHeight="1">
      <c r="A104" s="39">
        <v>86</v>
      </c>
      <c r="B104" s="37" t="s">
        <v>94</v>
      </c>
      <c r="C104" s="63">
        <v>0</v>
      </c>
      <c r="D104" s="64">
        <v>12875.38</v>
      </c>
      <c r="E104" s="64">
        <f t="shared" si="11"/>
        <v>13390.395199999999</v>
      </c>
      <c r="F104" s="64">
        <v>1.4</v>
      </c>
      <c r="G104" s="64">
        <f t="shared" si="12"/>
        <v>18025.532</v>
      </c>
      <c r="H104" s="64">
        <f t="shared" si="13"/>
        <v>18746.553279999996</v>
      </c>
      <c r="I104" s="63">
        <v>52</v>
      </c>
      <c r="J104" s="64">
        <v>3218.84</v>
      </c>
      <c r="K104" s="64">
        <f t="shared" si="14"/>
        <v>3347.5936</v>
      </c>
      <c r="L104" s="64">
        <v>1.4</v>
      </c>
      <c r="M104" s="64">
        <f t="shared" si="15"/>
        <v>4506.376</v>
      </c>
      <c r="N104" s="64">
        <f t="shared" si="16"/>
        <v>4686.63104</v>
      </c>
      <c r="O104" s="63">
        <v>55</v>
      </c>
      <c r="P104" s="64">
        <v>6437.68</v>
      </c>
      <c r="Q104" s="64">
        <f t="shared" si="17"/>
        <v>6695.1872</v>
      </c>
      <c r="R104" s="64">
        <v>1.4</v>
      </c>
      <c r="S104" s="64">
        <f t="shared" si="18"/>
        <v>9012.752</v>
      </c>
      <c r="T104" s="64">
        <f t="shared" si="19"/>
        <v>9373.26208</v>
      </c>
      <c r="U104" s="64">
        <v>0</v>
      </c>
      <c r="V104" s="65">
        <f t="shared" si="20"/>
        <v>9081.6</v>
      </c>
      <c r="W104" s="83">
        <f t="shared" si="21"/>
        <v>136224.1413792</v>
      </c>
    </row>
    <row r="105" spans="3:15" s="36" customFormat="1" ht="12.75">
      <c r="C105" s="38"/>
      <c r="I105" s="38"/>
      <c r="J105" s="38"/>
      <c r="O105" s="38"/>
    </row>
    <row r="106" spans="3:15" s="36" customFormat="1" ht="12.75">
      <c r="C106" s="38"/>
      <c r="I106" s="38"/>
      <c r="J106" s="38"/>
      <c r="O106" s="38"/>
    </row>
    <row r="107" spans="3:15" s="36" customFormat="1" ht="12.75">
      <c r="C107" s="38"/>
      <c r="I107" s="38"/>
      <c r="J107" s="38"/>
      <c r="O107" s="38"/>
    </row>
    <row r="108" spans="3:15" s="36" customFormat="1" ht="12.75">
      <c r="C108" s="38"/>
      <c r="I108" s="38"/>
      <c r="J108" s="38"/>
      <c r="O108" s="38"/>
    </row>
    <row r="109" spans="3:15" s="36" customFormat="1" ht="12.75">
      <c r="C109" s="38"/>
      <c r="I109" s="38"/>
      <c r="J109" s="38"/>
      <c r="O109" s="38"/>
    </row>
    <row r="110" spans="3:15" s="36" customFormat="1" ht="12.75">
      <c r="C110" s="38"/>
      <c r="I110" s="38"/>
      <c r="J110" s="38"/>
      <c r="O110" s="38"/>
    </row>
    <row r="111" spans="3:15" s="36" customFormat="1" ht="12.75">
      <c r="C111" s="38"/>
      <c r="I111" s="38"/>
      <c r="J111" s="38"/>
      <c r="O111" s="38"/>
    </row>
    <row r="112" spans="3:15" s="36" customFormat="1" ht="12.75">
      <c r="C112" s="38"/>
      <c r="I112" s="38"/>
      <c r="J112" s="38"/>
      <c r="O112" s="38"/>
    </row>
    <row r="113" spans="3:15" s="36" customFormat="1" ht="12.75">
      <c r="C113" s="38"/>
      <c r="I113" s="38"/>
      <c r="J113" s="38"/>
      <c r="O113" s="38"/>
    </row>
    <row r="114" spans="3:15" s="36" customFormat="1" ht="12.75">
      <c r="C114" s="38"/>
      <c r="I114" s="38"/>
      <c r="J114" s="38"/>
      <c r="O114" s="38"/>
    </row>
    <row r="115" spans="3:15" s="36" customFormat="1" ht="12.75">
      <c r="C115" s="38"/>
      <c r="I115" s="38"/>
      <c r="J115" s="38"/>
      <c r="O115" s="38"/>
    </row>
    <row r="116" spans="3:15" s="36" customFormat="1" ht="12.75">
      <c r="C116" s="38"/>
      <c r="I116" s="38"/>
      <c r="J116" s="38"/>
      <c r="O116" s="38"/>
    </row>
    <row r="117" spans="3:15" s="36" customFormat="1" ht="12.75">
      <c r="C117" s="38"/>
      <c r="I117" s="38"/>
      <c r="J117" s="38"/>
      <c r="O117" s="38"/>
    </row>
    <row r="118" spans="3:15" s="36" customFormat="1" ht="12.75">
      <c r="C118" s="38"/>
      <c r="I118" s="38"/>
      <c r="J118" s="38"/>
      <c r="O118" s="38"/>
    </row>
    <row r="119" spans="3:15" s="36" customFormat="1" ht="12.75">
      <c r="C119" s="38"/>
      <c r="I119" s="38"/>
      <c r="J119" s="38"/>
      <c r="O119" s="38"/>
    </row>
    <row r="120" spans="3:15" s="36" customFormat="1" ht="12.75">
      <c r="C120" s="38"/>
      <c r="I120" s="38"/>
      <c r="J120" s="38"/>
      <c r="O120" s="38"/>
    </row>
    <row r="121" spans="3:15" s="36" customFormat="1" ht="12.75">
      <c r="C121" s="38"/>
      <c r="I121" s="38"/>
      <c r="J121" s="38"/>
      <c r="O121" s="38"/>
    </row>
    <row r="122" spans="3:15" s="36" customFormat="1" ht="12.75">
      <c r="C122" s="38"/>
      <c r="I122" s="38"/>
      <c r="J122" s="38"/>
      <c r="O122" s="38"/>
    </row>
    <row r="123" spans="3:15" s="36" customFormat="1" ht="12.75">
      <c r="C123" s="38"/>
      <c r="I123" s="38"/>
      <c r="J123" s="38"/>
      <c r="O123" s="38"/>
    </row>
    <row r="124" spans="3:15" s="36" customFormat="1" ht="12.75">
      <c r="C124" s="38"/>
      <c r="I124" s="38"/>
      <c r="J124" s="38"/>
      <c r="O124" s="38"/>
    </row>
    <row r="125" spans="3:15" s="36" customFormat="1" ht="12.75">
      <c r="C125" s="38"/>
      <c r="I125" s="38"/>
      <c r="J125" s="38"/>
      <c r="O125" s="38"/>
    </row>
    <row r="126" spans="3:15" s="36" customFormat="1" ht="12.75">
      <c r="C126" s="38"/>
      <c r="I126" s="38"/>
      <c r="J126" s="38"/>
      <c r="O126" s="38"/>
    </row>
    <row r="127" spans="3:15" s="36" customFormat="1" ht="12.75">
      <c r="C127" s="38"/>
      <c r="I127" s="38"/>
      <c r="J127" s="38"/>
      <c r="O127" s="38"/>
    </row>
    <row r="128" spans="3:15" s="36" customFormat="1" ht="12.75">
      <c r="C128" s="38"/>
      <c r="I128" s="38"/>
      <c r="J128" s="38"/>
      <c r="O128" s="38"/>
    </row>
    <row r="129" spans="3:15" s="36" customFormat="1" ht="12.75">
      <c r="C129" s="38"/>
      <c r="I129" s="38"/>
      <c r="J129" s="38"/>
      <c r="O129" s="38"/>
    </row>
    <row r="130" spans="3:15" s="36" customFormat="1" ht="12.75">
      <c r="C130" s="38"/>
      <c r="I130" s="38"/>
      <c r="J130" s="38"/>
      <c r="O130" s="38"/>
    </row>
    <row r="131" spans="3:15" s="36" customFormat="1" ht="12.75">
      <c r="C131" s="38"/>
      <c r="I131" s="38"/>
      <c r="J131" s="38"/>
      <c r="O131" s="38"/>
    </row>
    <row r="132" spans="3:15" s="36" customFormat="1" ht="12.75">
      <c r="C132" s="38"/>
      <c r="I132" s="38"/>
      <c r="J132" s="38"/>
      <c r="O132" s="38"/>
    </row>
    <row r="133" spans="3:15" s="36" customFormat="1" ht="12.75">
      <c r="C133" s="38"/>
      <c r="I133" s="38"/>
      <c r="J133" s="38"/>
      <c r="O133" s="38"/>
    </row>
    <row r="134" spans="3:15" s="36" customFormat="1" ht="12.75">
      <c r="C134" s="38"/>
      <c r="I134" s="38"/>
      <c r="J134" s="38"/>
      <c r="O134" s="38"/>
    </row>
    <row r="135" spans="3:15" s="36" customFormat="1" ht="12.75">
      <c r="C135" s="38"/>
      <c r="I135" s="38"/>
      <c r="J135" s="38"/>
      <c r="O135" s="38"/>
    </row>
    <row r="136" spans="3:15" s="36" customFormat="1" ht="12.75">
      <c r="C136" s="38"/>
      <c r="I136" s="38"/>
      <c r="J136" s="38"/>
      <c r="O136" s="38"/>
    </row>
    <row r="137" spans="3:15" s="36" customFormat="1" ht="12.75">
      <c r="C137" s="38"/>
      <c r="I137" s="38"/>
      <c r="J137" s="38"/>
      <c r="O137" s="38"/>
    </row>
    <row r="138" spans="3:15" s="36" customFormat="1" ht="12.75">
      <c r="C138" s="38"/>
      <c r="I138" s="38"/>
      <c r="J138" s="38"/>
      <c r="O138" s="38"/>
    </row>
    <row r="139" spans="3:15" s="36" customFormat="1" ht="12.75">
      <c r="C139" s="38"/>
      <c r="I139" s="38"/>
      <c r="J139" s="38"/>
      <c r="O139" s="38"/>
    </row>
    <row r="140" spans="3:15" s="36" customFormat="1" ht="12.75">
      <c r="C140" s="38"/>
      <c r="I140" s="38"/>
      <c r="J140" s="38"/>
      <c r="O140" s="38"/>
    </row>
    <row r="141" spans="3:15" s="36" customFormat="1" ht="12.75">
      <c r="C141" s="38"/>
      <c r="I141" s="38"/>
      <c r="J141" s="38"/>
      <c r="O141" s="38"/>
    </row>
    <row r="142" spans="3:15" s="36" customFormat="1" ht="12.75">
      <c r="C142" s="38"/>
      <c r="I142" s="38"/>
      <c r="J142" s="38"/>
      <c r="O142" s="38"/>
    </row>
    <row r="143" spans="3:15" s="36" customFormat="1" ht="12.75">
      <c r="C143" s="38"/>
      <c r="I143" s="38"/>
      <c r="J143" s="38"/>
      <c r="O143" s="38"/>
    </row>
    <row r="144" spans="3:15" s="36" customFormat="1" ht="12.75">
      <c r="C144" s="38"/>
      <c r="I144" s="38"/>
      <c r="J144" s="38"/>
      <c r="O144" s="38"/>
    </row>
    <row r="145" spans="3:15" s="36" customFormat="1" ht="12.75">
      <c r="C145" s="38"/>
      <c r="I145" s="38"/>
      <c r="J145" s="38"/>
      <c r="O145" s="38"/>
    </row>
    <row r="146" spans="3:15" s="36" customFormat="1" ht="12.75">
      <c r="C146" s="38"/>
      <c r="I146" s="38"/>
      <c r="J146" s="38"/>
      <c r="O146" s="38"/>
    </row>
    <row r="147" spans="3:15" s="36" customFormat="1" ht="12.75">
      <c r="C147" s="38"/>
      <c r="I147" s="38"/>
      <c r="J147" s="38"/>
      <c r="O147" s="38"/>
    </row>
    <row r="148" spans="3:15" s="36" customFormat="1" ht="12.75">
      <c r="C148" s="38"/>
      <c r="I148" s="38"/>
      <c r="J148" s="38"/>
      <c r="O148" s="38"/>
    </row>
    <row r="149" spans="3:15" s="36" customFormat="1" ht="12.75">
      <c r="C149" s="38"/>
      <c r="I149" s="38"/>
      <c r="J149" s="38"/>
      <c r="O149" s="38"/>
    </row>
    <row r="150" spans="3:15" s="36" customFormat="1" ht="12.75">
      <c r="C150" s="38"/>
      <c r="I150" s="38"/>
      <c r="J150" s="38"/>
      <c r="O150" s="38"/>
    </row>
    <row r="151" spans="3:15" s="36" customFormat="1" ht="12.75">
      <c r="C151" s="38"/>
      <c r="I151" s="38"/>
      <c r="J151" s="38"/>
      <c r="O151" s="38"/>
    </row>
    <row r="152" spans="3:15" s="36" customFormat="1" ht="12.75">
      <c r="C152" s="38"/>
      <c r="I152" s="38"/>
      <c r="J152" s="38"/>
      <c r="O152" s="38"/>
    </row>
    <row r="153" spans="3:15" s="36" customFormat="1" ht="12.75">
      <c r="C153" s="38"/>
      <c r="I153" s="38"/>
      <c r="J153" s="38"/>
      <c r="O153" s="38"/>
    </row>
    <row r="154" spans="3:15" s="36" customFormat="1" ht="12.75">
      <c r="C154" s="38"/>
      <c r="I154" s="38"/>
      <c r="J154" s="38"/>
      <c r="O154" s="38"/>
    </row>
    <row r="155" spans="3:15" s="36" customFormat="1" ht="12.75">
      <c r="C155" s="38"/>
      <c r="I155" s="38"/>
      <c r="J155" s="38"/>
      <c r="O155" s="38"/>
    </row>
    <row r="156" spans="3:15" s="36" customFormat="1" ht="12.75">
      <c r="C156" s="38"/>
      <c r="I156" s="38"/>
      <c r="J156" s="38"/>
      <c r="O156" s="38"/>
    </row>
    <row r="157" spans="3:15" s="36" customFormat="1" ht="12.75">
      <c r="C157" s="38"/>
      <c r="I157" s="38"/>
      <c r="J157" s="38"/>
      <c r="O157" s="38"/>
    </row>
    <row r="158" spans="3:15" s="36" customFormat="1" ht="12.75">
      <c r="C158" s="38"/>
      <c r="I158" s="38"/>
      <c r="J158" s="38"/>
      <c r="O158" s="38"/>
    </row>
    <row r="159" spans="3:15" s="36" customFormat="1" ht="12.75">
      <c r="C159" s="38"/>
      <c r="I159" s="38"/>
      <c r="J159" s="38"/>
      <c r="O159" s="38"/>
    </row>
    <row r="160" spans="3:15" s="36" customFormat="1" ht="12.75">
      <c r="C160" s="38"/>
      <c r="I160" s="38"/>
      <c r="J160" s="38"/>
      <c r="O160" s="38"/>
    </row>
    <row r="161" spans="3:15" s="36" customFormat="1" ht="12.75">
      <c r="C161" s="38"/>
      <c r="I161" s="38"/>
      <c r="J161" s="38"/>
      <c r="O161" s="38"/>
    </row>
    <row r="162" spans="3:15" s="36" customFormat="1" ht="12.75">
      <c r="C162" s="38"/>
      <c r="I162" s="38"/>
      <c r="J162" s="38"/>
      <c r="O162" s="38"/>
    </row>
    <row r="163" spans="3:15" s="36" customFormat="1" ht="12.75">
      <c r="C163" s="38"/>
      <c r="I163" s="38"/>
      <c r="J163" s="38"/>
      <c r="O163" s="38"/>
    </row>
    <row r="164" spans="3:15" s="36" customFormat="1" ht="12.75">
      <c r="C164" s="38"/>
      <c r="I164" s="38"/>
      <c r="J164" s="38"/>
      <c r="O164" s="38"/>
    </row>
    <row r="165" spans="3:15" s="36" customFormat="1" ht="12.75">
      <c r="C165" s="38"/>
      <c r="I165" s="38"/>
      <c r="J165" s="38"/>
      <c r="O165" s="38"/>
    </row>
    <row r="166" spans="3:15" s="36" customFormat="1" ht="12.75">
      <c r="C166" s="38"/>
      <c r="I166" s="38"/>
      <c r="J166" s="38"/>
      <c r="O166" s="38"/>
    </row>
    <row r="167" spans="3:15" s="36" customFormat="1" ht="12.75">
      <c r="C167" s="38"/>
      <c r="I167" s="38"/>
      <c r="J167" s="38"/>
      <c r="O167" s="38"/>
    </row>
    <row r="168" spans="3:15" s="36" customFormat="1" ht="12.75">
      <c r="C168" s="38"/>
      <c r="I168" s="38"/>
      <c r="J168" s="38"/>
      <c r="O168" s="38"/>
    </row>
    <row r="169" spans="3:15" s="36" customFormat="1" ht="12.75">
      <c r="C169" s="38"/>
      <c r="I169" s="38"/>
      <c r="J169" s="38"/>
      <c r="O169" s="38"/>
    </row>
    <row r="170" spans="3:15" s="36" customFormat="1" ht="12.75">
      <c r="C170" s="38"/>
      <c r="I170" s="38"/>
      <c r="J170" s="38"/>
      <c r="O170" s="38"/>
    </row>
    <row r="171" spans="3:15" s="36" customFormat="1" ht="12.75">
      <c r="C171" s="38"/>
      <c r="I171" s="38"/>
      <c r="J171" s="38"/>
      <c r="O171" s="38"/>
    </row>
    <row r="172" spans="3:15" s="36" customFormat="1" ht="12.75">
      <c r="C172" s="38"/>
      <c r="I172" s="38"/>
      <c r="J172" s="38"/>
      <c r="O172" s="38"/>
    </row>
    <row r="173" spans="3:15" s="36" customFormat="1" ht="12.75">
      <c r="C173" s="38"/>
      <c r="I173" s="38"/>
      <c r="J173" s="38"/>
      <c r="O173" s="38"/>
    </row>
    <row r="174" spans="3:15" s="36" customFormat="1" ht="12.75">
      <c r="C174" s="38"/>
      <c r="I174" s="38"/>
      <c r="J174" s="38"/>
      <c r="O174" s="38"/>
    </row>
    <row r="175" spans="3:15" s="36" customFormat="1" ht="12.75">
      <c r="C175" s="38"/>
      <c r="I175" s="38"/>
      <c r="J175" s="38"/>
      <c r="O175" s="38"/>
    </row>
    <row r="176" spans="3:15" s="36" customFormat="1" ht="12.75">
      <c r="C176" s="38"/>
      <c r="I176" s="38"/>
      <c r="J176" s="38"/>
      <c r="O176" s="38"/>
    </row>
    <row r="177" spans="3:15" s="36" customFormat="1" ht="12.75">
      <c r="C177" s="38"/>
      <c r="I177" s="38"/>
      <c r="J177" s="38"/>
      <c r="O177" s="38"/>
    </row>
    <row r="178" spans="3:15" s="36" customFormat="1" ht="12.75">
      <c r="C178" s="38"/>
      <c r="I178" s="38"/>
      <c r="J178" s="38"/>
      <c r="O178" s="38"/>
    </row>
    <row r="179" spans="3:15" s="36" customFormat="1" ht="12.75">
      <c r="C179" s="38"/>
      <c r="I179" s="38"/>
      <c r="J179" s="38"/>
      <c r="O179" s="38"/>
    </row>
    <row r="180" spans="3:15" s="36" customFormat="1" ht="12.75">
      <c r="C180" s="38"/>
      <c r="I180" s="38"/>
      <c r="J180" s="38"/>
      <c r="O180" s="38"/>
    </row>
    <row r="181" spans="3:15" s="36" customFormat="1" ht="12.75">
      <c r="C181" s="38"/>
      <c r="I181" s="38"/>
      <c r="J181" s="38"/>
      <c r="O181" s="38"/>
    </row>
    <row r="182" spans="3:15" s="36" customFormat="1" ht="12.75">
      <c r="C182" s="38"/>
      <c r="I182" s="38"/>
      <c r="J182" s="38"/>
      <c r="O182" s="38"/>
    </row>
    <row r="183" spans="3:15" s="36" customFormat="1" ht="12.75">
      <c r="C183" s="38"/>
      <c r="I183" s="38"/>
      <c r="J183" s="38"/>
      <c r="O183" s="38"/>
    </row>
    <row r="184" spans="3:15" s="36" customFormat="1" ht="12.75">
      <c r="C184" s="38"/>
      <c r="I184" s="38"/>
      <c r="J184" s="38"/>
      <c r="O184" s="38"/>
    </row>
    <row r="185" spans="3:15" s="36" customFormat="1" ht="12.75">
      <c r="C185" s="38"/>
      <c r="I185" s="38"/>
      <c r="J185" s="38"/>
      <c r="O185" s="38"/>
    </row>
    <row r="186" spans="3:15" s="36" customFormat="1" ht="12.75">
      <c r="C186" s="38"/>
      <c r="I186" s="38"/>
      <c r="J186" s="38"/>
      <c r="O186" s="38"/>
    </row>
    <row r="187" spans="3:15" s="36" customFormat="1" ht="12.75">
      <c r="C187" s="38"/>
      <c r="I187" s="38"/>
      <c r="J187" s="38"/>
      <c r="O187" s="38"/>
    </row>
    <row r="188" spans="3:15" s="36" customFormat="1" ht="12.75">
      <c r="C188" s="38"/>
      <c r="I188" s="38"/>
      <c r="J188" s="38"/>
      <c r="O188" s="38"/>
    </row>
    <row r="189" spans="3:15" s="36" customFormat="1" ht="12.75">
      <c r="C189" s="38"/>
      <c r="I189" s="38"/>
      <c r="J189" s="38"/>
      <c r="O189" s="38"/>
    </row>
    <row r="190" spans="3:15" s="36" customFormat="1" ht="12.75">
      <c r="C190" s="38"/>
      <c r="I190" s="38"/>
      <c r="J190" s="38"/>
      <c r="O190" s="38"/>
    </row>
    <row r="191" spans="3:15" s="36" customFormat="1" ht="12.75">
      <c r="C191" s="38"/>
      <c r="I191" s="38"/>
      <c r="J191" s="38"/>
      <c r="O191" s="38"/>
    </row>
    <row r="192" spans="3:15" s="36" customFormat="1" ht="12.75">
      <c r="C192" s="38"/>
      <c r="I192" s="38"/>
      <c r="J192" s="38"/>
      <c r="O192" s="38"/>
    </row>
    <row r="193" spans="3:15" s="36" customFormat="1" ht="12.75">
      <c r="C193" s="38"/>
      <c r="I193" s="38"/>
      <c r="J193" s="38"/>
      <c r="O193" s="38"/>
    </row>
    <row r="194" spans="3:15" s="36" customFormat="1" ht="12.75">
      <c r="C194" s="38"/>
      <c r="I194" s="38"/>
      <c r="J194" s="38"/>
      <c r="O194" s="38"/>
    </row>
    <row r="195" spans="3:15" s="36" customFormat="1" ht="12.75">
      <c r="C195" s="38"/>
      <c r="I195" s="38"/>
      <c r="J195" s="38"/>
      <c r="O195" s="38"/>
    </row>
    <row r="196" spans="3:15" s="36" customFormat="1" ht="12.75">
      <c r="C196" s="38"/>
      <c r="I196" s="38"/>
      <c r="J196" s="38"/>
      <c r="O196" s="38"/>
    </row>
    <row r="197" spans="3:15" s="36" customFormat="1" ht="12.75">
      <c r="C197" s="38"/>
      <c r="I197" s="38"/>
      <c r="J197" s="38"/>
      <c r="O197" s="38"/>
    </row>
    <row r="198" spans="3:15" s="36" customFormat="1" ht="12.75">
      <c r="C198" s="38"/>
      <c r="I198" s="38"/>
      <c r="J198" s="38"/>
      <c r="O198" s="38"/>
    </row>
    <row r="199" spans="3:15" s="36" customFormat="1" ht="12.75">
      <c r="C199" s="38"/>
      <c r="I199" s="38"/>
      <c r="J199" s="38"/>
      <c r="O199" s="38"/>
    </row>
    <row r="200" spans="3:15" s="36" customFormat="1" ht="12.75">
      <c r="C200" s="38"/>
      <c r="I200" s="38"/>
      <c r="J200" s="38"/>
      <c r="O200" s="38"/>
    </row>
    <row r="201" spans="3:15" s="36" customFormat="1" ht="12.75">
      <c r="C201" s="38"/>
      <c r="I201" s="38"/>
      <c r="J201" s="38"/>
      <c r="O201" s="38"/>
    </row>
    <row r="202" spans="3:15" s="36" customFormat="1" ht="12.75">
      <c r="C202" s="38"/>
      <c r="I202" s="38"/>
      <c r="J202" s="38"/>
      <c r="O202" s="38"/>
    </row>
    <row r="203" spans="3:15" s="36" customFormat="1" ht="12.75">
      <c r="C203" s="38"/>
      <c r="I203" s="38"/>
      <c r="J203" s="38"/>
      <c r="O203" s="38"/>
    </row>
    <row r="204" spans="3:15" s="36" customFormat="1" ht="12.75">
      <c r="C204" s="38"/>
      <c r="I204" s="38"/>
      <c r="J204" s="38"/>
      <c r="O204" s="38"/>
    </row>
    <row r="205" spans="3:15" s="36" customFormat="1" ht="12.75">
      <c r="C205" s="38"/>
      <c r="I205" s="38"/>
      <c r="J205" s="38"/>
      <c r="O205" s="38"/>
    </row>
    <row r="206" spans="3:15" s="36" customFormat="1" ht="12.75">
      <c r="C206" s="38"/>
      <c r="I206" s="38"/>
      <c r="J206" s="38"/>
      <c r="O206" s="38"/>
    </row>
    <row r="207" spans="3:15" s="36" customFormat="1" ht="12.75">
      <c r="C207" s="38"/>
      <c r="I207" s="38"/>
      <c r="J207" s="38"/>
      <c r="O207" s="38"/>
    </row>
    <row r="208" spans="3:15" s="36" customFormat="1" ht="12.75">
      <c r="C208" s="38"/>
      <c r="I208" s="38"/>
      <c r="J208" s="38"/>
      <c r="O208" s="38"/>
    </row>
    <row r="209" spans="3:15" s="36" customFormat="1" ht="12.75">
      <c r="C209" s="38"/>
      <c r="I209" s="38"/>
      <c r="J209" s="38"/>
      <c r="O209" s="38"/>
    </row>
    <row r="210" spans="3:15" s="36" customFormat="1" ht="12.75">
      <c r="C210" s="38"/>
      <c r="I210" s="38"/>
      <c r="J210" s="38"/>
      <c r="O210" s="38"/>
    </row>
    <row r="211" spans="3:15" s="36" customFormat="1" ht="12.75">
      <c r="C211" s="38"/>
      <c r="I211" s="38"/>
      <c r="J211" s="38"/>
      <c r="O211" s="38"/>
    </row>
    <row r="212" spans="3:15" s="36" customFormat="1" ht="12.75">
      <c r="C212" s="38"/>
      <c r="I212" s="38"/>
      <c r="J212" s="38"/>
      <c r="O212" s="38"/>
    </row>
    <row r="213" spans="3:15" s="36" customFormat="1" ht="12.75">
      <c r="C213" s="38"/>
      <c r="I213" s="38"/>
      <c r="J213" s="38"/>
      <c r="O213" s="38"/>
    </row>
    <row r="214" spans="3:15" s="36" customFormat="1" ht="12.75">
      <c r="C214" s="38"/>
      <c r="I214" s="38"/>
      <c r="J214" s="38"/>
      <c r="O214" s="38"/>
    </row>
    <row r="215" spans="3:15" s="36" customFormat="1" ht="12.75">
      <c r="C215" s="38"/>
      <c r="I215" s="38"/>
      <c r="J215" s="38"/>
      <c r="O215" s="38"/>
    </row>
    <row r="216" spans="3:15" s="36" customFormat="1" ht="12.75">
      <c r="C216" s="38"/>
      <c r="I216" s="38"/>
      <c r="J216" s="38"/>
      <c r="O216" s="38"/>
    </row>
    <row r="217" spans="3:15" s="36" customFormat="1" ht="12.75">
      <c r="C217" s="38"/>
      <c r="I217" s="38"/>
      <c r="J217" s="38"/>
      <c r="O217" s="38"/>
    </row>
    <row r="218" spans="3:15" s="36" customFormat="1" ht="12.75">
      <c r="C218" s="38"/>
      <c r="I218" s="38"/>
      <c r="J218" s="38"/>
      <c r="O218" s="38"/>
    </row>
    <row r="219" spans="3:15" s="36" customFormat="1" ht="12.75">
      <c r="C219" s="38"/>
      <c r="I219" s="38"/>
      <c r="J219" s="38"/>
      <c r="O219" s="38"/>
    </row>
    <row r="220" spans="3:15" s="36" customFormat="1" ht="12.75">
      <c r="C220" s="38"/>
      <c r="I220" s="38"/>
      <c r="J220" s="38"/>
      <c r="O220" s="38"/>
    </row>
    <row r="221" spans="3:15" s="36" customFormat="1" ht="12.75">
      <c r="C221" s="38"/>
      <c r="I221" s="38"/>
      <c r="J221" s="38"/>
      <c r="O221" s="38"/>
    </row>
    <row r="222" spans="3:15" s="36" customFormat="1" ht="12.75">
      <c r="C222" s="38"/>
      <c r="I222" s="38"/>
      <c r="J222" s="38"/>
      <c r="O222" s="38"/>
    </row>
    <row r="223" spans="3:15" s="36" customFormat="1" ht="12.75">
      <c r="C223" s="38"/>
      <c r="I223" s="38"/>
      <c r="J223" s="38"/>
      <c r="O223" s="38"/>
    </row>
    <row r="224" spans="3:15" s="36" customFormat="1" ht="12.75">
      <c r="C224" s="38"/>
      <c r="I224" s="38"/>
      <c r="J224" s="38"/>
      <c r="O224" s="38"/>
    </row>
    <row r="225" spans="3:15" s="36" customFormat="1" ht="12.75">
      <c r="C225" s="38"/>
      <c r="I225" s="38"/>
      <c r="J225" s="38"/>
      <c r="O225" s="38"/>
    </row>
    <row r="226" spans="3:15" s="36" customFormat="1" ht="12.75">
      <c r="C226" s="38"/>
      <c r="I226" s="38"/>
      <c r="J226" s="38"/>
      <c r="O226" s="38"/>
    </row>
    <row r="227" spans="3:15" s="36" customFormat="1" ht="12.75">
      <c r="C227" s="38"/>
      <c r="I227" s="38"/>
      <c r="J227" s="38"/>
      <c r="O227" s="38"/>
    </row>
    <row r="228" spans="3:15" s="36" customFormat="1" ht="12.75">
      <c r="C228" s="38"/>
      <c r="I228" s="38"/>
      <c r="J228" s="38"/>
      <c r="O228" s="38"/>
    </row>
    <row r="229" spans="3:15" s="36" customFormat="1" ht="12.75">
      <c r="C229" s="38"/>
      <c r="I229" s="38"/>
      <c r="J229" s="38"/>
      <c r="O229" s="38"/>
    </row>
    <row r="230" spans="3:15" s="36" customFormat="1" ht="12.75">
      <c r="C230" s="38"/>
      <c r="I230" s="38"/>
      <c r="J230" s="38"/>
      <c r="O230" s="38"/>
    </row>
    <row r="231" spans="3:15" s="36" customFormat="1" ht="12.75">
      <c r="C231" s="38"/>
      <c r="I231" s="38"/>
      <c r="J231" s="38"/>
      <c r="O231" s="38"/>
    </row>
    <row r="232" spans="3:15" s="36" customFormat="1" ht="12.75">
      <c r="C232" s="38"/>
      <c r="I232" s="38"/>
      <c r="J232" s="38"/>
      <c r="O232" s="38"/>
    </row>
    <row r="233" spans="3:15" s="36" customFormat="1" ht="12.75">
      <c r="C233" s="38"/>
      <c r="I233" s="38"/>
      <c r="J233" s="38"/>
      <c r="O233" s="38"/>
    </row>
    <row r="234" spans="3:15" s="36" customFormat="1" ht="12.75">
      <c r="C234" s="38"/>
      <c r="I234" s="38"/>
      <c r="J234" s="38"/>
      <c r="O234" s="38"/>
    </row>
    <row r="235" spans="3:15" s="36" customFormat="1" ht="12.75">
      <c r="C235" s="38"/>
      <c r="I235" s="38"/>
      <c r="J235" s="38"/>
      <c r="O235" s="38"/>
    </row>
    <row r="236" spans="3:15" s="36" customFormat="1" ht="12.75">
      <c r="C236" s="38"/>
      <c r="I236" s="38"/>
      <c r="J236" s="38"/>
      <c r="O236" s="38"/>
    </row>
    <row r="237" spans="3:15" s="36" customFormat="1" ht="12.75">
      <c r="C237" s="38"/>
      <c r="I237" s="38"/>
      <c r="J237" s="38"/>
      <c r="O237" s="38"/>
    </row>
    <row r="238" spans="3:15" s="36" customFormat="1" ht="12.75">
      <c r="C238" s="38"/>
      <c r="I238" s="38"/>
      <c r="J238" s="38"/>
      <c r="O238" s="38"/>
    </row>
    <row r="239" spans="3:15" s="36" customFormat="1" ht="12.75">
      <c r="C239" s="38"/>
      <c r="I239" s="38"/>
      <c r="J239" s="38"/>
      <c r="O239" s="38"/>
    </row>
    <row r="240" spans="3:15" s="36" customFormat="1" ht="12.75">
      <c r="C240" s="38"/>
      <c r="I240" s="38"/>
      <c r="J240" s="38"/>
      <c r="O240" s="38"/>
    </row>
    <row r="241" spans="3:15" s="36" customFormat="1" ht="12.75">
      <c r="C241" s="38"/>
      <c r="I241" s="38"/>
      <c r="J241" s="38"/>
      <c r="O241" s="38"/>
    </row>
    <row r="242" spans="3:15" s="36" customFormat="1" ht="12.75">
      <c r="C242" s="38"/>
      <c r="I242" s="38"/>
      <c r="J242" s="38"/>
      <c r="O242" s="38"/>
    </row>
    <row r="243" spans="3:15" s="36" customFormat="1" ht="12.75">
      <c r="C243" s="38"/>
      <c r="I243" s="38"/>
      <c r="J243" s="38"/>
      <c r="O243" s="38"/>
    </row>
    <row r="244" spans="3:15" s="36" customFormat="1" ht="12.75">
      <c r="C244" s="38"/>
      <c r="I244" s="38"/>
      <c r="J244" s="38"/>
      <c r="O244" s="38"/>
    </row>
  </sheetData>
  <sheetProtection/>
  <mergeCells count="11">
    <mergeCell ref="I4:I5"/>
    <mergeCell ref="O4:O5"/>
    <mergeCell ref="P4:T4"/>
    <mergeCell ref="U4:U5"/>
    <mergeCell ref="J4:N4"/>
    <mergeCell ref="V4:V5"/>
    <mergeCell ref="A3:V3"/>
    <mergeCell ref="A4:A5"/>
    <mergeCell ref="B4:B5"/>
    <mergeCell ref="C4:C5"/>
    <mergeCell ref="D4:H4"/>
  </mergeCells>
  <printOptions/>
  <pageMargins left="0.2" right="0.2" top="0.75" bottom="0.75" header="0.31" footer="0.31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pane ySplit="4" topLeftCell="A5" activePane="bottomLeft" state="frozen"/>
      <selection pane="topLeft" activeCell="G105" sqref="G105:G106"/>
      <selection pane="bottomLeft" activeCell="N100" sqref="N100"/>
    </sheetView>
  </sheetViews>
  <sheetFormatPr defaultColWidth="9.00390625" defaultRowHeight="12.75"/>
  <cols>
    <col min="1" max="1" width="3.875" style="0" customWidth="1"/>
    <col min="2" max="2" width="31.625" style="0" customWidth="1"/>
    <col min="3" max="4" width="10.875" style="29" customWidth="1"/>
    <col min="5" max="5" width="10.875" style="0" customWidth="1"/>
    <col min="6" max="6" width="10.625" style="0" customWidth="1"/>
    <col min="7" max="7" width="12.00390625" style="0" customWidth="1"/>
    <col min="8" max="8" width="13.375" style="0" customWidth="1"/>
    <col min="9" max="9" width="14.625" style="0" customWidth="1"/>
    <col min="10" max="10" width="12.125" style="0" customWidth="1"/>
    <col min="11" max="11" width="23.75390625" style="0" customWidth="1"/>
  </cols>
  <sheetData>
    <row r="1" spans="1:11" ht="18" customHeight="1">
      <c r="A1" s="1"/>
      <c r="B1" s="1"/>
      <c r="C1" s="27"/>
      <c r="D1" s="27"/>
      <c r="E1" s="1"/>
      <c r="F1" s="1"/>
      <c r="G1" s="1"/>
      <c r="H1" s="1"/>
      <c r="I1" s="1"/>
      <c r="J1" s="1"/>
      <c r="K1" s="2" t="s">
        <v>101</v>
      </c>
    </row>
    <row r="2" spans="1:11" ht="80.25" customHeight="1">
      <c r="A2" s="96" t="s">
        <v>171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6.25" customHeight="1">
      <c r="A3" s="97" t="s">
        <v>96</v>
      </c>
      <c r="B3" s="97" t="s">
        <v>2</v>
      </c>
      <c r="C3" s="105" t="s">
        <v>133</v>
      </c>
      <c r="D3" s="105" t="s">
        <v>132</v>
      </c>
      <c r="E3" s="100" t="s">
        <v>102</v>
      </c>
      <c r="F3" s="101"/>
      <c r="G3" s="101"/>
      <c r="H3" s="101"/>
      <c r="I3" s="102"/>
      <c r="J3" s="97" t="s">
        <v>130</v>
      </c>
      <c r="K3" s="97" t="s">
        <v>129</v>
      </c>
    </row>
    <row r="4" spans="1:11" ht="134.25" customHeight="1">
      <c r="A4" s="99"/>
      <c r="B4" s="99"/>
      <c r="C4" s="106"/>
      <c r="D4" s="106"/>
      <c r="E4" s="3" t="s">
        <v>172</v>
      </c>
      <c r="F4" s="3" t="s">
        <v>173</v>
      </c>
      <c r="G4" s="3" t="s">
        <v>131</v>
      </c>
      <c r="H4" s="3" t="s">
        <v>174</v>
      </c>
      <c r="I4" s="3" t="s">
        <v>175</v>
      </c>
      <c r="J4" s="99"/>
      <c r="K4" s="107"/>
    </row>
    <row r="5" spans="1:11" ht="12.75">
      <c r="A5" s="4">
        <v>1</v>
      </c>
      <c r="B5" s="5">
        <v>2</v>
      </c>
      <c r="C5" s="28">
        <v>3</v>
      </c>
      <c r="D5" s="28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2" ht="12.75">
      <c r="A6" s="15"/>
      <c r="B6" s="16" t="s">
        <v>3</v>
      </c>
      <c r="C6" s="14">
        <f>C8+C27+C39+C47+C54+C69+C76+C89+C99+C102</f>
        <v>242</v>
      </c>
      <c r="D6" s="14"/>
      <c r="E6" s="30"/>
      <c r="F6" s="30"/>
      <c r="G6" s="30"/>
      <c r="H6" s="30"/>
      <c r="I6" s="30"/>
      <c r="J6" s="30">
        <f>J8+J27+J39+J47+J54+J69+J76+J89+J99+J102</f>
        <v>6759.875607600001</v>
      </c>
      <c r="K6" s="32">
        <f>K8+K27+K39+K47+K54+K69+K76+K89+K99+K102</f>
        <v>784.9</v>
      </c>
      <c r="L6" s="29"/>
    </row>
    <row r="7" spans="1:11" ht="11.25" customHeight="1">
      <c r="A7" s="15"/>
      <c r="B7" s="6"/>
      <c r="C7" s="11"/>
      <c r="D7" s="11"/>
      <c r="E7" s="10"/>
      <c r="F7" s="10"/>
      <c r="G7" s="10"/>
      <c r="H7" s="10"/>
      <c r="I7" s="10"/>
      <c r="J7" s="10"/>
      <c r="K7" s="23"/>
    </row>
    <row r="8" spans="1:11" ht="14.25" customHeight="1">
      <c r="A8" s="15"/>
      <c r="B8" s="16" t="s">
        <v>4</v>
      </c>
      <c r="C8" s="9">
        <f>SUM(C9:C26)</f>
        <v>25</v>
      </c>
      <c r="D8" s="22">
        <f>SUM(D9:D26)</f>
        <v>2.0833333333333335</v>
      </c>
      <c r="E8" s="8"/>
      <c r="F8" s="8"/>
      <c r="G8" s="8"/>
      <c r="H8" s="8"/>
      <c r="I8" s="10"/>
      <c r="J8" s="8">
        <f>SUM(J9:J26)</f>
        <v>278.39000000000004</v>
      </c>
      <c r="K8" s="8">
        <f>SUM(K9:K26)</f>
        <v>78.19999999999999</v>
      </c>
    </row>
    <row r="9" spans="1:11" ht="14.25" customHeight="1">
      <c r="A9" s="15">
        <v>1</v>
      </c>
      <c r="B9" s="17" t="s">
        <v>5</v>
      </c>
      <c r="C9" s="34">
        <v>1</v>
      </c>
      <c r="D9" s="26">
        <f>C9/12</f>
        <v>0.08333333333333333</v>
      </c>
      <c r="E9" s="13">
        <v>3004.27</v>
      </c>
      <c r="F9" s="13">
        <f>E9*1.04</f>
        <v>3124.4408000000003</v>
      </c>
      <c r="G9" s="13">
        <v>1</v>
      </c>
      <c r="H9" s="13">
        <f>E9*G9</f>
        <v>3004.27</v>
      </c>
      <c r="I9" s="10">
        <f>F9*G9</f>
        <v>3124.4408000000003</v>
      </c>
      <c r="J9" s="13">
        <v>39.77</v>
      </c>
      <c r="K9" s="26">
        <f>ROUND(((D9*H9+D9*I9*11+J9)/1000),1)</f>
        <v>3.2</v>
      </c>
    </row>
    <row r="10" spans="1:11" ht="14.25" customHeight="1">
      <c r="A10" s="15">
        <v>2</v>
      </c>
      <c r="B10" s="17" t="s">
        <v>6</v>
      </c>
      <c r="C10" s="34">
        <v>0</v>
      </c>
      <c r="D10" s="26">
        <f aca="true" t="shared" si="0" ref="D10:D73">C10/12</f>
        <v>0</v>
      </c>
      <c r="E10" s="13">
        <v>3004.27</v>
      </c>
      <c r="F10" s="13">
        <f aca="true" t="shared" si="1" ref="F10:F73">E10*1.04</f>
        <v>3124.4408000000003</v>
      </c>
      <c r="G10" s="13">
        <v>1</v>
      </c>
      <c r="H10" s="13">
        <f aca="true" t="shared" si="2" ref="H10:H73">E10*G10</f>
        <v>3004.27</v>
      </c>
      <c r="I10" s="10">
        <f aca="true" t="shared" si="3" ref="I10:I73">F10*G10</f>
        <v>3124.4408000000003</v>
      </c>
      <c r="J10" s="13">
        <v>0</v>
      </c>
      <c r="K10" s="26">
        <f aca="true" t="shared" si="4" ref="K10:K73">ROUND(((D10*H10+D10*I10*11+J10)/1000),1)</f>
        <v>0</v>
      </c>
    </row>
    <row r="11" spans="1:11" ht="14.25" customHeight="1">
      <c r="A11" s="15">
        <v>3</v>
      </c>
      <c r="B11" s="17" t="s">
        <v>7</v>
      </c>
      <c r="C11" s="34">
        <v>0</v>
      </c>
      <c r="D11" s="26">
        <f t="shared" si="0"/>
        <v>0</v>
      </c>
      <c r="E11" s="13">
        <v>3004.27</v>
      </c>
      <c r="F11" s="13">
        <f t="shared" si="1"/>
        <v>3124.4408000000003</v>
      </c>
      <c r="G11" s="13">
        <v>1</v>
      </c>
      <c r="H11" s="13">
        <f t="shared" si="2"/>
        <v>3004.27</v>
      </c>
      <c r="I11" s="10">
        <f t="shared" si="3"/>
        <v>3124.4408000000003</v>
      </c>
      <c r="J11" s="13">
        <v>0</v>
      </c>
      <c r="K11" s="26">
        <f t="shared" si="4"/>
        <v>0</v>
      </c>
    </row>
    <row r="12" spans="1:11" ht="14.25" customHeight="1">
      <c r="A12" s="15">
        <v>4</v>
      </c>
      <c r="B12" s="17" t="s">
        <v>8</v>
      </c>
      <c r="C12" s="34">
        <v>0</v>
      </c>
      <c r="D12" s="26">
        <f t="shared" si="0"/>
        <v>0</v>
      </c>
      <c r="E12" s="13">
        <v>3004.27</v>
      </c>
      <c r="F12" s="13">
        <f t="shared" si="1"/>
        <v>3124.4408000000003</v>
      </c>
      <c r="G12" s="13">
        <v>1</v>
      </c>
      <c r="H12" s="13">
        <f t="shared" si="2"/>
        <v>3004.27</v>
      </c>
      <c r="I12" s="10">
        <f t="shared" si="3"/>
        <v>3124.4408000000003</v>
      </c>
      <c r="J12" s="13">
        <v>0</v>
      </c>
      <c r="K12" s="26">
        <f t="shared" si="4"/>
        <v>0</v>
      </c>
    </row>
    <row r="13" spans="1:11" ht="14.25" customHeight="1">
      <c r="A13" s="15">
        <v>5</v>
      </c>
      <c r="B13" s="17" t="s">
        <v>9</v>
      </c>
      <c r="C13" s="34">
        <v>14</v>
      </c>
      <c r="D13" s="26">
        <f t="shared" si="0"/>
        <v>1.1666666666666667</v>
      </c>
      <c r="E13" s="13">
        <v>3004.27</v>
      </c>
      <c r="F13" s="13">
        <f t="shared" si="1"/>
        <v>3124.4408000000003</v>
      </c>
      <c r="G13" s="13">
        <v>1</v>
      </c>
      <c r="H13" s="13">
        <f t="shared" si="2"/>
        <v>3004.27</v>
      </c>
      <c r="I13" s="10">
        <f t="shared" si="3"/>
        <v>3124.4408000000003</v>
      </c>
      <c r="J13" s="13">
        <v>159.08</v>
      </c>
      <c r="K13" s="26">
        <f t="shared" si="4"/>
        <v>43.8</v>
      </c>
    </row>
    <row r="14" spans="1:11" ht="14.25" customHeight="1">
      <c r="A14" s="15">
        <v>6</v>
      </c>
      <c r="B14" s="17" t="s">
        <v>10</v>
      </c>
      <c r="C14" s="34">
        <v>0</v>
      </c>
      <c r="D14" s="26">
        <f t="shared" si="0"/>
        <v>0</v>
      </c>
      <c r="E14" s="13">
        <v>3004.27</v>
      </c>
      <c r="F14" s="13">
        <f t="shared" si="1"/>
        <v>3124.4408000000003</v>
      </c>
      <c r="G14" s="13">
        <v>1</v>
      </c>
      <c r="H14" s="13">
        <f t="shared" si="2"/>
        <v>3004.27</v>
      </c>
      <c r="I14" s="10">
        <f t="shared" si="3"/>
        <v>3124.4408000000003</v>
      </c>
      <c r="J14" s="13">
        <v>0</v>
      </c>
      <c r="K14" s="26">
        <f t="shared" si="4"/>
        <v>0</v>
      </c>
    </row>
    <row r="15" spans="1:11" ht="14.25" customHeight="1">
      <c r="A15" s="15">
        <v>7</v>
      </c>
      <c r="B15" s="17" t="s">
        <v>11</v>
      </c>
      <c r="C15" s="34">
        <v>0</v>
      </c>
      <c r="D15" s="26">
        <f t="shared" si="0"/>
        <v>0</v>
      </c>
      <c r="E15" s="13">
        <v>3004.27</v>
      </c>
      <c r="F15" s="13">
        <f t="shared" si="1"/>
        <v>3124.4408000000003</v>
      </c>
      <c r="G15" s="13">
        <v>1</v>
      </c>
      <c r="H15" s="13">
        <f t="shared" si="2"/>
        <v>3004.27</v>
      </c>
      <c r="I15" s="10">
        <f t="shared" si="3"/>
        <v>3124.4408000000003</v>
      </c>
      <c r="J15" s="13">
        <v>0</v>
      </c>
      <c r="K15" s="26">
        <f t="shared" si="4"/>
        <v>0</v>
      </c>
    </row>
    <row r="16" spans="1:11" ht="14.25" customHeight="1">
      <c r="A16" s="15">
        <v>8</v>
      </c>
      <c r="B16" s="17" t="s">
        <v>12</v>
      </c>
      <c r="C16" s="34">
        <v>0</v>
      </c>
      <c r="D16" s="26">
        <f t="shared" si="0"/>
        <v>0</v>
      </c>
      <c r="E16" s="13">
        <v>3004.27</v>
      </c>
      <c r="F16" s="13">
        <f t="shared" si="1"/>
        <v>3124.4408000000003</v>
      </c>
      <c r="G16" s="13">
        <v>1</v>
      </c>
      <c r="H16" s="13">
        <f t="shared" si="2"/>
        <v>3004.27</v>
      </c>
      <c r="I16" s="10">
        <f t="shared" si="3"/>
        <v>3124.4408000000003</v>
      </c>
      <c r="J16" s="13">
        <v>0</v>
      </c>
      <c r="K16" s="26">
        <f t="shared" si="4"/>
        <v>0</v>
      </c>
    </row>
    <row r="17" spans="1:11" ht="14.25" customHeight="1">
      <c r="A17" s="15">
        <v>9</v>
      </c>
      <c r="B17" s="17" t="s">
        <v>13</v>
      </c>
      <c r="C17" s="34">
        <v>0</v>
      </c>
      <c r="D17" s="26">
        <f t="shared" si="0"/>
        <v>0</v>
      </c>
      <c r="E17" s="13">
        <v>3004.27</v>
      </c>
      <c r="F17" s="13">
        <f t="shared" si="1"/>
        <v>3124.4408000000003</v>
      </c>
      <c r="G17" s="13">
        <v>1</v>
      </c>
      <c r="H17" s="13">
        <f t="shared" si="2"/>
        <v>3004.27</v>
      </c>
      <c r="I17" s="10">
        <f t="shared" si="3"/>
        <v>3124.4408000000003</v>
      </c>
      <c r="J17" s="13">
        <v>0</v>
      </c>
      <c r="K17" s="26">
        <f t="shared" si="4"/>
        <v>0</v>
      </c>
    </row>
    <row r="18" spans="1:11" ht="14.25" customHeight="1">
      <c r="A18" s="15">
        <v>10</v>
      </c>
      <c r="B18" s="17" t="s">
        <v>14</v>
      </c>
      <c r="C18" s="34">
        <v>4</v>
      </c>
      <c r="D18" s="26">
        <f t="shared" si="0"/>
        <v>0.3333333333333333</v>
      </c>
      <c r="E18" s="13">
        <v>3004.27</v>
      </c>
      <c r="F18" s="13">
        <f t="shared" si="1"/>
        <v>3124.4408000000003</v>
      </c>
      <c r="G18" s="13">
        <v>1</v>
      </c>
      <c r="H18" s="13">
        <f t="shared" si="2"/>
        <v>3004.27</v>
      </c>
      <c r="I18" s="10">
        <f t="shared" si="3"/>
        <v>3124.4408000000003</v>
      </c>
      <c r="J18" s="13">
        <v>0</v>
      </c>
      <c r="K18" s="26">
        <f t="shared" si="4"/>
        <v>12.5</v>
      </c>
    </row>
    <row r="19" spans="1:11" ht="14.25" customHeight="1">
      <c r="A19" s="15">
        <v>11</v>
      </c>
      <c r="B19" s="17" t="s">
        <v>15</v>
      </c>
      <c r="C19" s="34">
        <v>2</v>
      </c>
      <c r="D19" s="26">
        <f t="shared" si="0"/>
        <v>0.16666666666666666</v>
      </c>
      <c r="E19" s="13">
        <v>3004.27</v>
      </c>
      <c r="F19" s="13">
        <f t="shared" si="1"/>
        <v>3124.4408000000003</v>
      </c>
      <c r="G19" s="13">
        <v>1</v>
      </c>
      <c r="H19" s="13">
        <f t="shared" si="2"/>
        <v>3004.27</v>
      </c>
      <c r="I19" s="10">
        <f t="shared" si="3"/>
        <v>3124.4408000000003</v>
      </c>
      <c r="J19" s="13">
        <v>0</v>
      </c>
      <c r="K19" s="26">
        <f t="shared" si="4"/>
        <v>6.2</v>
      </c>
    </row>
    <row r="20" spans="1:11" ht="14.25" customHeight="1">
      <c r="A20" s="15">
        <v>12</v>
      </c>
      <c r="B20" s="17" t="s">
        <v>16</v>
      </c>
      <c r="C20" s="34">
        <v>0</v>
      </c>
      <c r="D20" s="26">
        <f t="shared" si="0"/>
        <v>0</v>
      </c>
      <c r="E20" s="13">
        <v>3004.27</v>
      </c>
      <c r="F20" s="13">
        <f t="shared" si="1"/>
        <v>3124.4408000000003</v>
      </c>
      <c r="G20" s="13">
        <v>1</v>
      </c>
      <c r="H20" s="13">
        <f t="shared" si="2"/>
        <v>3004.27</v>
      </c>
      <c r="I20" s="10">
        <f t="shared" si="3"/>
        <v>3124.4408000000003</v>
      </c>
      <c r="J20" s="13">
        <v>0</v>
      </c>
      <c r="K20" s="26">
        <f t="shared" si="4"/>
        <v>0</v>
      </c>
    </row>
    <row r="21" spans="1:11" ht="14.25" customHeight="1">
      <c r="A21" s="15">
        <v>13</v>
      </c>
      <c r="B21" s="17" t="s">
        <v>17</v>
      </c>
      <c r="C21" s="34">
        <v>1</v>
      </c>
      <c r="D21" s="26">
        <f t="shared" si="0"/>
        <v>0.08333333333333333</v>
      </c>
      <c r="E21" s="13">
        <v>3004.27</v>
      </c>
      <c r="F21" s="13">
        <f t="shared" si="1"/>
        <v>3124.4408000000003</v>
      </c>
      <c r="G21" s="13">
        <v>1</v>
      </c>
      <c r="H21" s="13">
        <f t="shared" si="2"/>
        <v>3004.27</v>
      </c>
      <c r="I21" s="10">
        <f t="shared" si="3"/>
        <v>3124.4408000000003</v>
      </c>
      <c r="J21" s="13">
        <v>0</v>
      </c>
      <c r="K21" s="26">
        <f t="shared" si="4"/>
        <v>3.1</v>
      </c>
    </row>
    <row r="22" spans="1:11" ht="14.25" customHeight="1">
      <c r="A22" s="15">
        <v>14</v>
      </c>
      <c r="B22" s="17" t="s">
        <v>18</v>
      </c>
      <c r="C22" s="34">
        <v>2</v>
      </c>
      <c r="D22" s="26">
        <f t="shared" si="0"/>
        <v>0.16666666666666666</v>
      </c>
      <c r="E22" s="13">
        <v>3004.27</v>
      </c>
      <c r="F22" s="13">
        <f t="shared" si="1"/>
        <v>3124.4408000000003</v>
      </c>
      <c r="G22" s="13">
        <v>1</v>
      </c>
      <c r="H22" s="13">
        <f t="shared" si="2"/>
        <v>3004.27</v>
      </c>
      <c r="I22" s="10">
        <f t="shared" si="3"/>
        <v>3124.4408000000003</v>
      </c>
      <c r="J22" s="13">
        <v>79.54</v>
      </c>
      <c r="K22" s="26">
        <f t="shared" si="4"/>
        <v>6.3</v>
      </c>
    </row>
    <row r="23" spans="1:11" ht="14.25" customHeight="1">
      <c r="A23" s="15">
        <v>15</v>
      </c>
      <c r="B23" s="17" t="s">
        <v>19</v>
      </c>
      <c r="C23" s="34">
        <v>0</v>
      </c>
      <c r="D23" s="26">
        <f t="shared" si="0"/>
        <v>0</v>
      </c>
      <c r="E23" s="13">
        <v>3004.27</v>
      </c>
      <c r="F23" s="13">
        <f t="shared" si="1"/>
        <v>3124.4408000000003</v>
      </c>
      <c r="G23" s="13">
        <v>1</v>
      </c>
      <c r="H23" s="13">
        <f t="shared" si="2"/>
        <v>3004.27</v>
      </c>
      <c r="I23" s="10">
        <f t="shared" si="3"/>
        <v>3124.4408000000003</v>
      </c>
      <c r="J23" s="13">
        <v>0</v>
      </c>
      <c r="K23" s="26">
        <f t="shared" si="4"/>
        <v>0</v>
      </c>
    </row>
    <row r="24" spans="1:11" ht="14.25" customHeight="1">
      <c r="A24" s="15">
        <v>16</v>
      </c>
      <c r="B24" s="17" t="s">
        <v>20</v>
      </c>
      <c r="C24" s="34">
        <v>1</v>
      </c>
      <c r="D24" s="26">
        <f t="shared" si="0"/>
        <v>0.08333333333333333</v>
      </c>
      <c r="E24" s="13">
        <v>3004.27</v>
      </c>
      <c r="F24" s="13">
        <f t="shared" si="1"/>
        <v>3124.4408000000003</v>
      </c>
      <c r="G24" s="13">
        <v>1</v>
      </c>
      <c r="H24" s="13">
        <f t="shared" si="2"/>
        <v>3004.27</v>
      </c>
      <c r="I24" s="10">
        <f t="shared" si="3"/>
        <v>3124.4408000000003</v>
      </c>
      <c r="J24" s="13">
        <v>0</v>
      </c>
      <c r="K24" s="26">
        <f t="shared" si="4"/>
        <v>3.1</v>
      </c>
    </row>
    <row r="25" spans="1:11" ht="14.25" customHeight="1">
      <c r="A25" s="15">
        <v>17</v>
      </c>
      <c r="B25" s="17" t="s">
        <v>21</v>
      </c>
      <c r="C25" s="34">
        <v>0</v>
      </c>
      <c r="D25" s="26">
        <f t="shared" si="0"/>
        <v>0</v>
      </c>
      <c r="E25" s="13">
        <v>3004.27</v>
      </c>
      <c r="F25" s="13">
        <f t="shared" si="1"/>
        <v>3124.4408000000003</v>
      </c>
      <c r="G25" s="13">
        <v>1</v>
      </c>
      <c r="H25" s="13">
        <f t="shared" si="2"/>
        <v>3004.27</v>
      </c>
      <c r="I25" s="10">
        <f t="shared" si="3"/>
        <v>3124.4408000000003</v>
      </c>
      <c r="J25" s="13">
        <v>0</v>
      </c>
      <c r="K25" s="26">
        <f t="shared" si="4"/>
        <v>0</v>
      </c>
    </row>
    <row r="26" spans="1:11" ht="14.25" customHeight="1">
      <c r="A26" s="15">
        <v>18</v>
      </c>
      <c r="B26" s="17" t="s">
        <v>22</v>
      </c>
      <c r="C26" s="34">
        <v>0</v>
      </c>
      <c r="D26" s="26">
        <f t="shared" si="0"/>
        <v>0</v>
      </c>
      <c r="E26" s="13">
        <v>3004.27</v>
      </c>
      <c r="F26" s="13">
        <f t="shared" si="1"/>
        <v>3124.4408000000003</v>
      </c>
      <c r="G26" s="13">
        <v>1</v>
      </c>
      <c r="H26" s="13">
        <f t="shared" si="2"/>
        <v>3004.27</v>
      </c>
      <c r="I26" s="10">
        <f t="shared" si="3"/>
        <v>3124.4408000000003</v>
      </c>
      <c r="J26" s="13">
        <v>0</v>
      </c>
      <c r="K26" s="26">
        <f t="shared" si="4"/>
        <v>0</v>
      </c>
    </row>
    <row r="27" spans="1:11" ht="14.25" customHeight="1">
      <c r="A27" s="15"/>
      <c r="B27" s="16" t="s">
        <v>23</v>
      </c>
      <c r="C27" s="9">
        <f>SUM(C28:C38)</f>
        <v>8</v>
      </c>
      <c r="D27" s="22">
        <f>SUM(D28:D38)</f>
        <v>0.6666666666666667</v>
      </c>
      <c r="E27" s="13"/>
      <c r="F27" s="13"/>
      <c r="G27" s="8"/>
      <c r="H27" s="13"/>
      <c r="I27" s="10"/>
      <c r="J27" s="8">
        <f>SUM(J28:J38)</f>
        <v>0</v>
      </c>
      <c r="K27" s="8">
        <f>SUM(K28:K38)</f>
        <v>30.1</v>
      </c>
    </row>
    <row r="28" spans="1:11" ht="14.25" customHeight="1">
      <c r="A28" s="15">
        <v>19</v>
      </c>
      <c r="B28" s="17" t="s">
        <v>24</v>
      </c>
      <c r="C28" s="34">
        <v>6</v>
      </c>
      <c r="D28" s="26">
        <f t="shared" si="0"/>
        <v>0.5</v>
      </c>
      <c r="E28" s="13">
        <v>3004.27</v>
      </c>
      <c r="F28" s="13">
        <f t="shared" si="1"/>
        <v>3124.4408000000003</v>
      </c>
      <c r="G28" s="13">
        <v>1.208</v>
      </c>
      <c r="H28" s="13">
        <f t="shared" si="2"/>
        <v>3629.15816</v>
      </c>
      <c r="I28" s="10">
        <f t="shared" si="3"/>
        <v>3774.3244864000003</v>
      </c>
      <c r="J28" s="13">
        <v>0</v>
      </c>
      <c r="K28" s="26">
        <f t="shared" si="4"/>
        <v>22.6</v>
      </c>
    </row>
    <row r="29" spans="1:11" ht="14.25" customHeight="1">
      <c r="A29" s="15">
        <v>20</v>
      </c>
      <c r="B29" s="17" t="s">
        <v>25</v>
      </c>
      <c r="C29" s="34">
        <v>0</v>
      </c>
      <c r="D29" s="26">
        <f t="shared" si="0"/>
        <v>0</v>
      </c>
      <c r="E29" s="13">
        <v>3004.27</v>
      </c>
      <c r="F29" s="13">
        <f t="shared" si="1"/>
        <v>3124.4408000000003</v>
      </c>
      <c r="G29" s="13">
        <v>1.3</v>
      </c>
      <c r="H29" s="13">
        <f t="shared" si="2"/>
        <v>3905.551</v>
      </c>
      <c r="I29" s="10">
        <f t="shared" si="3"/>
        <v>4061.7730400000005</v>
      </c>
      <c r="J29" s="13">
        <v>0</v>
      </c>
      <c r="K29" s="26">
        <f t="shared" si="4"/>
        <v>0</v>
      </c>
    </row>
    <row r="30" spans="1:11" ht="14.25" customHeight="1">
      <c r="A30" s="15">
        <v>21</v>
      </c>
      <c r="B30" s="17" t="s">
        <v>26</v>
      </c>
      <c r="C30" s="34">
        <v>0</v>
      </c>
      <c r="D30" s="26">
        <f t="shared" si="0"/>
        <v>0</v>
      </c>
      <c r="E30" s="13">
        <v>3004.27</v>
      </c>
      <c r="F30" s="13">
        <f t="shared" si="1"/>
        <v>3124.4408000000003</v>
      </c>
      <c r="G30" s="33">
        <v>1.3</v>
      </c>
      <c r="H30" s="13">
        <f t="shared" si="2"/>
        <v>3905.551</v>
      </c>
      <c r="I30" s="10">
        <f t="shared" si="3"/>
        <v>4061.7730400000005</v>
      </c>
      <c r="J30" s="13">
        <v>0</v>
      </c>
      <c r="K30" s="26">
        <f t="shared" si="4"/>
        <v>0</v>
      </c>
    </row>
    <row r="31" spans="1:11" ht="14.25" customHeight="1">
      <c r="A31" s="15">
        <v>22</v>
      </c>
      <c r="B31" s="17" t="s">
        <v>107</v>
      </c>
      <c r="C31" s="34">
        <v>0</v>
      </c>
      <c r="D31" s="26">
        <f t="shared" si="0"/>
        <v>0</v>
      </c>
      <c r="E31" s="13">
        <v>3004.27</v>
      </c>
      <c r="F31" s="13">
        <f t="shared" si="1"/>
        <v>3124.4408000000003</v>
      </c>
      <c r="G31" s="33">
        <v>1.5</v>
      </c>
      <c r="H31" s="13">
        <f t="shared" si="2"/>
        <v>4506.405</v>
      </c>
      <c r="I31" s="10">
        <f t="shared" si="3"/>
        <v>4686.6612000000005</v>
      </c>
      <c r="J31" s="13">
        <v>0</v>
      </c>
      <c r="K31" s="26">
        <f t="shared" si="4"/>
        <v>0</v>
      </c>
    </row>
    <row r="32" spans="1:11" ht="14.25" customHeight="1">
      <c r="A32" s="15">
        <v>23</v>
      </c>
      <c r="B32" s="17" t="s">
        <v>27</v>
      </c>
      <c r="C32" s="34">
        <v>0</v>
      </c>
      <c r="D32" s="26">
        <f t="shared" si="0"/>
        <v>0</v>
      </c>
      <c r="E32" s="13">
        <v>3004.27</v>
      </c>
      <c r="F32" s="13">
        <f t="shared" si="1"/>
        <v>3124.4408000000003</v>
      </c>
      <c r="G32" s="13">
        <v>1.2</v>
      </c>
      <c r="H32" s="13">
        <f t="shared" si="2"/>
        <v>3605.124</v>
      </c>
      <c r="I32" s="10">
        <f t="shared" si="3"/>
        <v>3749.3289600000003</v>
      </c>
      <c r="J32" s="13">
        <v>0</v>
      </c>
      <c r="K32" s="26">
        <f t="shared" si="4"/>
        <v>0</v>
      </c>
    </row>
    <row r="33" spans="1:11" ht="14.25" customHeight="1">
      <c r="A33" s="15">
        <v>24</v>
      </c>
      <c r="B33" s="17" t="s">
        <v>28</v>
      </c>
      <c r="C33" s="34">
        <v>0</v>
      </c>
      <c r="D33" s="26">
        <f t="shared" si="0"/>
        <v>0</v>
      </c>
      <c r="E33" s="13">
        <v>3004.27</v>
      </c>
      <c r="F33" s="13">
        <f t="shared" si="1"/>
        <v>3124.4408000000003</v>
      </c>
      <c r="G33" s="13">
        <v>1</v>
      </c>
      <c r="H33" s="13">
        <f t="shared" si="2"/>
        <v>3004.27</v>
      </c>
      <c r="I33" s="10">
        <f t="shared" si="3"/>
        <v>3124.4408000000003</v>
      </c>
      <c r="J33" s="13">
        <v>0</v>
      </c>
      <c r="K33" s="26">
        <f t="shared" si="4"/>
        <v>0</v>
      </c>
    </row>
    <row r="34" spans="1:11" ht="14.25" customHeight="1">
      <c r="A34" s="15">
        <v>25</v>
      </c>
      <c r="B34" s="17" t="s">
        <v>29</v>
      </c>
      <c r="C34" s="34">
        <v>0</v>
      </c>
      <c r="D34" s="26">
        <f t="shared" si="0"/>
        <v>0</v>
      </c>
      <c r="E34" s="13">
        <v>3004.27</v>
      </c>
      <c r="F34" s="13">
        <f t="shared" si="1"/>
        <v>3124.4408000000003</v>
      </c>
      <c r="G34" s="13">
        <v>1</v>
      </c>
      <c r="H34" s="13">
        <f t="shared" si="2"/>
        <v>3004.27</v>
      </c>
      <c r="I34" s="10">
        <f t="shared" si="3"/>
        <v>3124.4408000000003</v>
      </c>
      <c r="J34" s="13">
        <v>0</v>
      </c>
      <c r="K34" s="26">
        <f t="shared" si="4"/>
        <v>0</v>
      </c>
    </row>
    <row r="35" spans="1:11" ht="14.25" customHeight="1">
      <c r="A35" s="15">
        <v>26</v>
      </c>
      <c r="B35" s="17" t="s">
        <v>30</v>
      </c>
      <c r="C35" s="34">
        <v>0</v>
      </c>
      <c r="D35" s="26">
        <f t="shared" si="0"/>
        <v>0</v>
      </c>
      <c r="E35" s="13">
        <v>3004.27</v>
      </c>
      <c r="F35" s="13">
        <f t="shared" si="1"/>
        <v>3124.4408000000003</v>
      </c>
      <c r="G35" s="13">
        <v>1</v>
      </c>
      <c r="H35" s="13">
        <f t="shared" si="2"/>
        <v>3004.27</v>
      </c>
      <c r="I35" s="10">
        <f t="shared" si="3"/>
        <v>3124.4408000000003</v>
      </c>
      <c r="J35" s="13">
        <v>0</v>
      </c>
      <c r="K35" s="26">
        <f t="shared" si="4"/>
        <v>0</v>
      </c>
    </row>
    <row r="36" spans="1:11" ht="14.25" customHeight="1">
      <c r="A36" s="15">
        <v>27</v>
      </c>
      <c r="B36" s="17" t="s">
        <v>31</v>
      </c>
      <c r="C36" s="34">
        <v>1</v>
      </c>
      <c r="D36" s="26">
        <f t="shared" si="0"/>
        <v>0.08333333333333333</v>
      </c>
      <c r="E36" s="13">
        <v>3004.27</v>
      </c>
      <c r="F36" s="13">
        <f t="shared" si="1"/>
        <v>3124.4408000000003</v>
      </c>
      <c r="G36" s="13">
        <v>1.4</v>
      </c>
      <c r="H36" s="13">
        <f t="shared" si="2"/>
        <v>4205.978</v>
      </c>
      <c r="I36" s="10">
        <f t="shared" si="3"/>
        <v>4374.21712</v>
      </c>
      <c r="J36" s="13">
        <v>0</v>
      </c>
      <c r="K36" s="26">
        <f t="shared" si="4"/>
        <v>4.4</v>
      </c>
    </row>
    <row r="37" spans="1:11" ht="14.25" customHeight="1">
      <c r="A37" s="15">
        <v>28</v>
      </c>
      <c r="B37" s="17" t="s">
        <v>32</v>
      </c>
      <c r="C37" s="34">
        <v>1</v>
      </c>
      <c r="D37" s="26">
        <f t="shared" si="0"/>
        <v>0.08333333333333333</v>
      </c>
      <c r="E37" s="13">
        <v>3004.27</v>
      </c>
      <c r="F37" s="13">
        <f t="shared" si="1"/>
        <v>3124.4408000000003</v>
      </c>
      <c r="G37" s="13">
        <v>1</v>
      </c>
      <c r="H37" s="13">
        <f t="shared" si="2"/>
        <v>3004.27</v>
      </c>
      <c r="I37" s="10">
        <f t="shared" si="3"/>
        <v>3124.4408000000003</v>
      </c>
      <c r="J37" s="13">
        <v>0</v>
      </c>
      <c r="K37" s="26">
        <f t="shared" si="4"/>
        <v>3.1</v>
      </c>
    </row>
    <row r="38" spans="1:11" ht="14.25" customHeight="1">
      <c r="A38" s="15">
        <v>29</v>
      </c>
      <c r="B38" s="17" t="s">
        <v>33</v>
      </c>
      <c r="C38" s="34">
        <v>0</v>
      </c>
      <c r="D38" s="26">
        <f t="shared" si="0"/>
        <v>0</v>
      </c>
      <c r="E38" s="13">
        <v>3004.27</v>
      </c>
      <c r="F38" s="13">
        <f t="shared" si="1"/>
        <v>3124.4408000000003</v>
      </c>
      <c r="G38" s="13">
        <v>1</v>
      </c>
      <c r="H38" s="13">
        <f t="shared" si="2"/>
        <v>3004.27</v>
      </c>
      <c r="I38" s="10">
        <f t="shared" si="3"/>
        <v>3124.4408000000003</v>
      </c>
      <c r="J38" s="13">
        <v>0</v>
      </c>
      <c r="K38" s="26">
        <f t="shared" si="4"/>
        <v>0</v>
      </c>
    </row>
    <row r="39" spans="1:11" ht="14.25" customHeight="1">
      <c r="A39" s="15"/>
      <c r="B39" s="16" t="s">
        <v>34</v>
      </c>
      <c r="C39" s="35">
        <f>SUM(C40:C46)</f>
        <v>2</v>
      </c>
      <c r="D39" s="25">
        <f>SUM(D40:D46)</f>
        <v>0.16666666666666666</v>
      </c>
      <c r="E39" s="13"/>
      <c r="F39" s="13"/>
      <c r="G39" s="8"/>
      <c r="H39" s="13"/>
      <c r="I39" s="10"/>
      <c r="J39" s="8">
        <f>SUM(J40:J46)</f>
        <v>79.54</v>
      </c>
      <c r="K39" s="8">
        <f>SUM(K40:K46)</f>
        <v>6.3</v>
      </c>
    </row>
    <row r="40" spans="1:11" ht="14.25" customHeight="1">
      <c r="A40" s="15">
        <v>30</v>
      </c>
      <c r="B40" s="17" t="s">
        <v>35</v>
      </c>
      <c r="C40" s="34">
        <v>0</v>
      </c>
      <c r="D40" s="26">
        <f t="shared" si="0"/>
        <v>0</v>
      </c>
      <c r="E40" s="13">
        <v>3004.27</v>
      </c>
      <c r="F40" s="13">
        <f t="shared" si="1"/>
        <v>3124.4408000000003</v>
      </c>
      <c r="G40" s="13">
        <v>1</v>
      </c>
      <c r="H40" s="13">
        <f t="shared" si="2"/>
        <v>3004.27</v>
      </c>
      <c r="I40" s="10">
        <f t="shared" si="3"/>
        <v>3124.4408000000003</v>
      </c>
      <c r="J40" s="13">
        <v>0</v>
      </c>
      <c r="K40" s="26">
        <f t="shared" si="4"/>
        <v>0</v>
      </c>
    </row>
    <row r="41" spans="1:11" ht="14.25" customHeight="1">
      <c r="A41" s="15">
        <v>31</v>
      </c>
      <c r="B41" s="17" t="s">
        <v>36</v>
      </c>
      <c r="C41" s="34">
        <v>0</v>
      </c>
      <c r="D41" s="26">
        <f t="shared" si="0"/>
        <v>0</v>
      </c>
      <c r="E41" s="13">
        <v>3004.27</v>
      </c>
      <c r="F41" s="13">
        <f t="shared" si="1"/>
        <v>3124.4408000000003</v>
      </c>
      <c r="G41" s="13">
        <v>1</v>
      </c>
      <c r="H41" s="13">
        <f t="shared" si="2"/>
        <v>3004.27</v>
      </c>
      <c r="I41" s="10">
        <f t="shared" si="3"/>
        <v>3124.4408000000003</v>
      </c>
      <c r="J41" s="13">
        <v>0</v>
      </c>
      <c r="K41" s="26">
        <f t="shared" si="4"/>
        <v>0</v>
      </c>
    </row>
    <row r="42" spans="1:11" ht="14.25" customHeight="1">
      <c r="A42" s="15">
        <v>32</v>
      </c>
      <c r="B42" s="17" t="s">
        <v>37</v>
      </c>
      <c r="C42" s="34">
        <v>2</v>
      </c>
      <c r="D42" s="26">
        <f t="shared" si="0"/>
        <v>0.16666666666666666</v>
      </c>
      <c r="E42" s="13">
        <v>3004.27</v>
      </c>
      <c r="F42" s="13">
        <f t="shared" si="1"/>
        <v>3124.4408000000003</v>
      </c>
      <c r="G42" s="13">
        <v>1</v>
      </c>
      <c r="H42" s="13">
        <f t="shared" si="2"/>
        <v>3004.27</v>
      </c>
      <c r="I42" s="10">
        <f t="shared" si="3"/>
        <v>3124.4408000000003</v>
      </c>
      <c r="J42" s="13">
        <v>79.54</v>
      </c>
      <c r="K42" s="26">
        <f t="shared" si="4"/>
        <v>6.3</v>
      </c>
    </row>
    <row r="43" spans="1:11" ht="14.25" customHeight="1">
      <c r="A43" s="15">
        <v>33</v>
      </c>
      <c r="B43" s="17" t="s">
        <v>38</v>
      </c>
      <c r="C43" s="34">
        <v>0</v>
      </c>
      <c r="D43" s="26">
        <f t="shared" si="0"/>
        <v>0</v>
      </c>
      <c r="E43" s="13">
        <v>3004.27</v>
      </c>
      <c r="F43" s="13">
        <f t="shared" si="1"/>
        <v>3124.4408000000003</v>
      </c>
      <c r="G43" s="13">
        <v>1</v>
      </c>
      <c r="H43" s="13">
        <f t="shared" si="2"/>
        <v>3004.27</v>
      </c>
      <c r="I43" s="10">
        <f t="shared" si="3"/>
        <v>3124.4408000000003</v>
      </c>
      <c r="J43" s="13">
        <v>0</v>
      </c>
      <c r="K43" s="26">
        <f t="shared" si="4"/>
        <v>0</v>
      </c>
    </row>
    <row r="44" spans="1:11" ht="14.25" customHeight="1">
      <c r="A44" s="15">
        <v>34</v>
      </c>
      <c r="B44" s="17" t="s">
        <v>39</v>
      </c>
      <c r="C44" s="34">
        <v>0</v>
      </c>
      <c r="D44" s="26">
        <f t="shared" si="0"/>
        <v>0</v>
      </c>
      <c r="E44" s="13">
        <v>3004.27</v>
      </c>
      <c r="F44" s="13">
        <f t="shared" si="1"/>
        <v>3124.4408000000003</v>
      </c>
      <c r="G44" s="13">
        <v>1</v>
      </c>
      <c r="H44" s="13">
        <f t="shared" si="2"/>
        <v>3004.27</v>
      </c>
      <c r="I44" s="10">
        <f t="shared" si="3"/>
        <v>3124.4408000000003</v>
      </c>
      <c r="J44" s="13">
        <v>0</v>
      </c>
      <c r="K44" s="26">
        <f t="shared" si="4"/>
        <v>0</v>
      </c>
    </row>
    <row r="45" spans="1:11" ht="14.25" customHeight="1">
      <c r="A45" s="15">
        <v>35</v>
      </c>
      <c r="B45" s="17" t="s">
        <v>40</v>
      </c>
      <c r="C45" s="34">
        <v>0</v>
      </c>
      <c r="D45" s="26">
        <f t="shared" si="0"/>
        <v>0</v>
      </c>
      <c r="E45" s="13">
        <v>3004.27</v>
      </c>
      <c r="F45" s="13">
        <f t="shared" si="1"/>
        <v>3124.4408000000003</v>
      </c>
      <c r="G45" s="13">
        <v>1</v>
      </c>
      <c r="H45" s="13">
        <f t="shared" si="2"/>
        <v>3004.27</v>
      </c>
      <c r="I45" s="10">
        <f t="shared" si="3"/>
        <v>3124.4408000000003</v>
      </c>
      <c r="J45" s="13">
        <v>0</v>
      </c>
      <c r="K45" s="26">
        <f t="shared" si="4"/>
        <v>0</v>
      </c>
    </row>
    <row r="46" spans="1:11" ht="14.25" customHeight="1">
      <c r="A46" s="15">
        <v>36</v>
      </c>
      <c r="B46" s="17" t="s">
        <v>41</v>
      </c>
      <c r="C46" s="34">
        <v>0</v>
      </c>
      <c r="D46" s="26">
        <f t="shared" si="0"/>
        <v>0</v>
      </c>
      <c r="E46" s="13">
        <v>3004.27</v>
      </c>
      <c r="F46" s="13">
        <f t="shared" si="1"/>
        <v>3124.4408000000003</v>
      </c>
      <c r="G46" s="13">
        <v>1</v>
      </c>
      <c r="H46" s="13">
        <f t="shared" si="2"/>
        <v>3004.27</v>
      </c>
      <c r="I46" s="10">
        <f t="shared" si="3"/>
        <v>3124.4408000000003</v>
      </c>
      <c r="J46" s="13">
        <v>0</v>
      </c>
      <c r="K46" s="26">
        <f t="shared" si="4"/>
        <v>0</v>
      </c>
    </row>
    <row r="47" spans="1:11" ht="14.25" customHeight="1">
      <c r="A47" s="15"/>
      <c r="B47" s="16" t="s">
        <v>42</v>
      </c>
      <c r="C47" s="35">
        <f>SUM(C48:C53)</f>
        <v>5</v>
      </c>
      <c r="D47" s="25">
        <f>SUM(D48:D53)</f>
        <v>0.41666666666666663</v>
      </c>
      <c r="E47" s="13"/>
      <c r="F47" s="13"/>
      <c r="G47" s="8"/>
      <c r="H47" s="13"/>
      <c r="I47" s="10"/>
      <c r="J47" s="8">
        <f>SUM(J48:J53)</f>
        <v>122.888682</v>
      </c>
      <c r="K47" s="8">
        <f>SUM(K48:K53)</f>
        <v>15.899999999999999</v>
      </c>
    </row>
    <row r="48" spans="1:11" ht="14.25" customHeight="1">
      <c r="A48" s="15">
        <v>37</v>
      </c>
      <c r="B48" s="17" t="s">
        <v>43</v>
      </c>
      <c r="C48" s="34">
        <v>0</v>
      </c>
      <c r="D48" s="26">
        <f t="shared" si="0"/>
        <v>0</v>
      </c>
      <c r="E48" s="13">
        <v>3004.27</v>
      </c>
      <c r="F48" s="13">
        <f t="shared" si="1"/>
        <v>3124.4408000000003</v>
      </c>
      <c r="G48" s="13">
        <v>1</v>
      </c>
      <c r="H48" s="13">
        <f t="shared" si="2"/>
        <v>3004.27</v>
      </c>
      <c r="I48" s="10">
        <f t="shared" si="3"/>
        <v>3124.4408000000003</v>
      </c>
      <c r="J48" s="13">
        <v>0</v>
      </c>
      <c r="K48" s="26">
        <f t="shared" si="4"/>
        <v>0</v>
      </c>
    </row>
    <row r="49" spans="1:11" ht="14.25" customHeight="1">
      <c r="A49" s="15">
        <v>38</v>
      </c>
      <c r="B49" s="17" t="s">
        <v>44</v>
      </c>
      <c r="C49" s="34">
        <v>0</v>
      </c>
      <c r="D49" s="26">
        <f t="shared" si="0"/>
        <v>0</v>
      </c>
      <c r="E49" s="13">
        <v>3004.27</v>
      </c>
      <c r="F49" s="13">
        <f t="shared" si="1"/>
        <v>3124.4408000000003</v>
      </c>
      <c r="G49" s="13">
        <v>1.2</v>
      </c>
      <c r="H49" s="13">
        <f t="shared" si="2"/>
        <v>3605.124</v>
      </c>
      <c r="I49" s="10">
        <f t="shared" si="3"/>
        <v>3749.3289600000003</v>
      </c>
      <c r="J49" s="13">
        <v>0</v>
      </c>
      <c r="K49" s="26">
        <f t="shared" si="4"/>
        <v>0</v>
      </c>
    </row>
    <row r="50" spans="1:11" ht="14.25" customHeight="1">
      <c r="A50" s="15">
        <v>39</v>
      </c>
      <c r="B50" s="17" t="s">
        <v>45</v>
      </c>
      <c r="C50" s="34">
        <v>0</v>
      </c>
      <c r="D50" s="26">
        <f t="shared" si="0"/>
        <v>0</v>
      </c>
      <c r="E50" s="13">
        <v>3004.27</v>
      </c>
      <c r="F50" s="13">
        <f t="shared" si="1"/>
        <v>3124.4408000000003</v>
      </c>
      <c r="G50" s="13">
        <v>1</v>
      </c>
      <c r="H50" s="13">
        <f t="shared" si="2"/>
        <v>3004.27</v>
      </c>
      <c r="I50" s="10">
        <f t="shared" si="3"/>
        <v>3124.4408000000003</v>
      </c>
      <c r="J50" s="13">
        <v>0</v>
      </c>
      <c r="K50" s="26">
        <f t="shared" si="4"/>
        <v>0</v>
      </c>
    </row>
    <row r="51" spans="1:11" ht="14.25" customHeight="1">
      <c r="A51" s="15">
        <v>40</v>
      </c>
      <c r="B51" s="17" t="s">
        <v>46</v>
      </c>
      <c r="C51" s="34">
        <v>0</v>
      </c>
      <c r="D51" s="26">
        <f t="shared" si="0"/>
        <v>0</v>
      </c>
      <c r="E51" s="13">
        <v>3004.27</v>
      </c>
      <c r="F51" s="13">
        <f t="shared" si="1"/>
        <v>3124.4408000000003</v>
      </c>
      <c r="G51" s="13">
        <v>1</v>
      </c>
      <c r="H51" s="13">
        <f t="shared" si="2"/>
        <v>3004.27</v>
      </c>
      <c r="I51" s="10">
        <f t="shared" si="3"/>
        <v>3124.4408000000003</v>
      </c>
      <c r="J51" s="13">
        <v>0</v>
      </c>
      <c r="K51" s="26">
        <f t="shared" si="4"/>
        <v>0</v>
      </c>
    </row>
    <row r="52" spans="1:11" ht="14.25" customHeight="1">
      <c r="A52" s="15">
        <v>41</v>
      </c>
      <c r="B52" s="17" t="s">
        <v>47</v>
      </c>
      <c r="C52" s="34">
        <v>2</v>
      </c>
      <c r="D52" s="26">
        <f t="shared" si="0"/>
        <v>0.16666666666666666</v>
      </c>
      <c r="E52" s="13">
        <v>3004.27</v>
      </c>
      <c r="F52" s="13">
        <f t="shared" si="1"/>
        <v>3124.4408000000003</v>
      </c>
      <c r="G52" s="13">
        <v>1</v>
      </c>
      <c r="H52" s="13">
        <f t="shared" si="2"/>
        <v>3004.27</v>
      </c>
      <c r="I52" s="10">
        <f t="shared" si="3"/>
        <v>3124.4408000000003</v>
      </c>
      <c r="J52" s="13">
        <v>0</v>
      </c>
      <c r="K52" s="26">
        <f t="shared" si="4"/>
        <v>6.2</v>
      </c>
    </row>
    <row r="53" spans="1:11" ht="14.25" customHeight="1">
      <c r="A53" s="15">
        <v>42</v>
      </c>
      <c r="B53" s="17" t="s">
        <v>48</v>
      </c>
      <c r="C53" s="34">
        <v>3</v>
      </c>
      <c r="D53" s="26">
        <f t="shared" si="0"/>
        <v>0.25</v>
      </c>
      <c r="E53" s="13">
        <v>3004.27</v>
      </c>
      <c r="F53" s="13">
        <f t="shared" si="1"/>
        <v>3124.4408000000003</v>
      </c>
      <c r="G53" s="33">
        <v>1.03</v>
      </c>
      <c r="H53" s="13">
        <f t="shared" si="2"/>
        <v>3094.3981</v>
      </c>
      <c r="I53" s="10">
        <f t="shared" si="3"/>
        <v>3218.1740240000004</v>
      </c>
      <c r="J53" s="13">
        <v>122.888682</v>
      </c>
      <c r="K53" s="26">
        <f t="shared" si="4"/>
        <v>9.7</v>
      </c>
    </row>
    <row r="54" spans="1:11" ht="14.25" customHeight="1">
      <c r="A54" s="15"/>
      <c r="B54" s="16" t="s">
        <v>49</v>
      </c>
      <c r="C54" s="9">
        <f>SUM(C55:C68)</f>
        <v>5</v>
      </c>
      <c r="D54" s="22">
        <f>SUM(D55:D68)</f>
        <v>0.41666666666666663</v>
      </c>
      <c r="E54" s="13"/>
      <c r="F54" s="13"/>
      <c r="G54" s="8"/>
      <c r="H54" s="13"/>
      <c r="I54" s="10"/>
      <c r="J54" s="8">
        <f>SUM(J55:J68)</f>
        <v>127.93678</v>
      </c>
      <c r="K54" s="8">
        <f>SUM(K55:K68)</f>
        <v>16.900000000000002</v>
      </c>
    </row>
    <row r="55" spans="1:11" ht="14.25" customHeight="1">
      <c r="A55" s="15">
        <v>43</v>
      </c>
      <c r="B55" s="17" t="s">
        <v>50</v>
      </c>
      <c r="C55" s="34">
        <v>0</v>
      </c>
      <c r="D55" s="26">
        <f t="shared" si="0"/>
        <v>0</v>
      </c>
      <c r="E55" s="13">
        <v>3004.27</v>
      </c>
      <c r="F55" s="13">
        <f t="shared" si="1"/>
        <v>3124.4408000000003</v>
      </c>
      <c r="G55" s="13">
        <v>1.15</v>
      </c>
      <c r="H55" s="13">
        <f t="shared" si="2"/>
        <v>3454.9104999999995</v>
      </c>
      <c r="I55" s="10">
        <f t="shared" si="3"/>
        <v>3593.10692</v>
      </c>
      <c r="J55" s="13">
        <v>0</v>
      </c>
      <c r="K55" s="26">
        <f t="shared" si="4"/>
        <v>0</v>
      </c>
    </row>
    <row r="56" spans="1:11" ht="14.25" customHeight="1">
      <c r="A56" s="15">
        <v>44</v>
      </c>
      <c r="B56" s="17" t="s">
        <v>51</v>
      </c>
      <c r="C56" s="34">
        <v>1</v>
      </c>
      <c r="D56" s="26">
        <f t="shared" si="0"/>
        <v>0.08333333333333333</v>
      </c>
      <c r="E56" s="13">
        <v>3004.27</v>
      </c>
      <c r="F56" s="13">
        <f t="shared" si="1"/>
        <v>3124.4408000000003</v>
      </c>
      <c r="G56" s="13">
        <v>1</v>
      </c>
      <c r="H56" s="13">
        <f t="shared" si="2"/>
        <v>3004.27</v>
      </c>
      <c r="I56" s="10">
        <f t="shared" si="3"/>
        <v>3124.4408000000003</v>
      </c>
      <c r="J56" s="13">
        <v>0</v>
      </c>
      <c r="K56" s="26">
        <f t="shared" si="4"/>
        <v>3.1</v>
      </c>
    </row>
    <row r="57" spans="1:11" ht="14.25" customHeight="1">
      <c r="A57" s="15">
        <v>45</v>
      </c>
      <c r="B57" s="17" t="s">
        <v>52</v>
      </c>
      <c r="C57" s="34">
        <v>0</v>
      </c>
      <c r="D57" s="26">
        <f t="shared" si="0"/>
        <v>0</v>
      </c>
      <c r="E57" s="13">
        <v>3004.27</v>
      </c>
      <c r="F57" s="13">
        <f t="shared" si="1"/>
        <v>3124.4408000000003</v>
      </c>
      <c r="G57" s="13">
        <v>1</v>
      </c>
      <c r="H57" s="13">
        <f t="shared" si="2"/>
        <v>3004.27</v>
      </c>
      <c r="I57" s="10">
        <f t="shared" si="3"/>
        <v>3124.4408000000003</v>
      </c>
      <c r="J57" s="13">
        <v>0</v>
      </c>
      <c r="K57" s="26">
        <f t="shared" si="4"/>
        <v>0</v>
      </c>
    </row>
    <row r="58" spans="1:11" ht="14.25" customHeight="1">
      <c r="A58" s="15">
        <v>46</v>
      </c>
      <c r="B58" s="17" t="s">
        <v>53</v>
      </c>
      <c r="C58" s="34">
        <v>0</v>
      </c>
      <c r="D58" s="26">
        <f t="shared" si="0"/>
        <v>0</v>
      </c>
      <c r="E58" s="13">
        <v>3004.27</v>
      </c>
      <c r="F58" s="13">
        <f t="shared" si="1"/>
        <v>3124.4408000000003</v>
      </c>
      <c r="G58" s="13">
        <v>1</v>
      </c>
      <c r="H58" s="13">
        <f t="shared" si="2"/>
        <v>3004.27</v>
      </c>
      <c r="I58" s="10">
        <f t="shared" si="3"/>
        <v>3124.4408000000003</v>
      </c>
      <c r="J58" s="13">
        <v>0</v>
      </c>
      <c r="K58" s="26">
        <f t="shared" si="4"/>
        <v>0</v>
      </c>
    </row>
    <row r="59" spans="1:11" ht="14.25" customHeight="1">
      <c r="A59" s="15">
        <v>47</v>
      </c>
      <c r="B59" s="17" t="s">
        <v>54</v>
      </c>
      <c r="C59" s="34">
        <v>0</v>
      </c>
      <c r="D59" s="26">
        <f t="shared" si="0"/>
        <v>0</v>
      </c>
      <c r="E59" s="13">
        <v>3004.27</v>
      </c>
      <c r="F59" s="13">
        <f t="shared" si="1"/>
        <v>3124.4408000000003</v>
      </c>
      <c r="G59" s="13">
        <v>1.15</v>
      </c>
      <c r="H59" s="13">
        <f t="shared" si="2"/>
        <v>3454.9104999999995</v>
      </c>
      <c r="I59" s="10">
        <f t="shared" si="3"/>
        <v>3593.10692</v>
      </c>
      <c r="J59" s="13">
        <v>0</v>
      </c>
      <c r="K59" s="26">
        <f t="shared" si="4"/>
        <v>0</v>
      </c>
    </row>
    <row r="60" spans="1:11" ht="14.25" customHeight="1">
      <c r="A60" s="15">
        <v>48</v>
      </c>
      <c r="B60" s="17" t="s">
        <v>55</v>
      </c>
      <c r="C60" s="34">
        <v>0</v>
      </c>
      <c r="D60" s="26">
        <f t="shared" si="0"/>
        <v>0</v>
      </c>
      <c r="E60" s="13">
        <v>3004.27</v>
      </c>
      <c r="F60" s="13">
        <f t="shared" si="1"/>
        <v>3124.4408000000003</v>
      </c>
      <c r="G60" s="13">
        <v>1</v>
      </c>
      <c r="H60" s="13">
        <f t="shared" si="2"/>
        <v>3004.27</v>
      </c>
      <c r="I60" s="10">
        <f t="shared" si="3"/>
        <v>3124.4408000000003</v>
      </c>
      <c r="J60" s="13">
        <v>0</v>
      </c>
      <c r="K60" s="26">
        <f t="shared" si="4"/>
        <v>0</v>
      </c>
    </row>
    <row r="61" spans="1:11" ht="14.25" customHeight="1">
      <c r="A61" s="15">
        <v>49</v>
      </c>
      <c r="B61" s="17" t="s">
        <v>56</v>
      </c>
      <c r="C61" s="34">
        <v>1</v>
      </c>
      <c r="D61" s="26">
        <f t="shared" si="0"/>
        <v>0.08333333333333333</v>
      </c>
      <c r="E61" s="13">
        <v>3004.27</v>
      </c>
      <c r="F61" s="13">
        <f t="shared" si="1"/>
        <v>3124.4408000000003</v>
      </c>
      <c r="G61" s="13">
        <v>1.1</v>
      </c>
      <c r="H61" s="13">
        <f t="shared" si="2"/>
        <v>3304.697</v>
      </c>
      <c r="I61" s="10">
        <f t="shared" si="3"/>
        <v>3436.8848800000005</v>
      </c>
      <c r="J61" s="13">
        <v>43.74678</v>
      </c>
      <c r="K61" s="26">
        <f t="shared" si="4"/>
        <v>3.5</v>
      </c>
    </row>
    <row r="62" spans="1:11" ht="14.25" customHeight="1">
      <c r="A62" s="15">
        <v>50</v>
      </c>
      <c r="B62" s="17" t="s">
        <v>57</v>
      </c>
      <c r="C62" s="34">
        <v>0</v>
      </c>
      <c r="D62" s="26">
        <f t="shared" si="0"/>
        <v>0</v>
      </c>
      <c r="E62" s="13">
        <v>3004.27</v>
      </c>
      <c r="F62" s="13">
        <f t="shared" si="1"/>
        <v>3124.4408000000003</v>
      </c>
      <c r="G62" s="13">
        <v>1</v>
      </c>
      <c r="H62" s="13">
        <f t="shared" si="2"/>
        <v>3004.27</v>
      </c>
      <c r="I62" s="10">
        <f t="shared" si="3"/>
        <v>3124.4408000000003</v>
      </c>
      <c r="J62" s="13">
        <v>0</v>
      </c>
      <c r="K62" s="26">
        <f t="shared" si="4"/>
        <v>0</v>
      </c>
    </row>
    <row r="63" spans="1:11" ht="14.25" customHeight="1">
      <c r="A63" s="15">
        <v>51</v>
      </c>
      <c r="B63" s="17" t="s">
        <v>58</v>
      </c>
      <c r="C63" s="34">
        <v>2</v>
      </c>
      <c r="D63" s="26">
        <f t="shared" si="0"/>
        <v>0.16666666666666666</v>
      </c>
      <c r="E63" s="13">
        <v>3004.27</v>
      </c>
      <c r="F63" s="13">
        <f t="shared" si="1"/>
        <v>3124.4408000000003</v>
      </c>
      <c r="G63" s="13">
        <v>1.15</v>
      </c>
      <c r="H63" s="13">
        <f t="shared" si="2"/>
        <v>3454.9104999999995</v>
      </c>
      <c r="I63" s="10">
        <f t="shared" si="3"/>
        <v>3593.10692</v>
      </c>
      <c r="J63" s="13">
        <v>84.19</v>
      </c>
      <c r="K63" s="26">
        <f t="shared" si="4"/>
        <v>7.2</v>
      </c>
    </row>
    <row r="64" spans="1:11" ht="14.25" customHeight="1">
      <c r="A64" s="15">
        <v>52</v>
      </c>
      <c r="B64" s="17" t="s">
        <v>59</v>
      </c>
      <c r="C64" s="34">
        <v>0</v>
      </c>
      <c r="D64" s="26">
        <f t="shared" si="0"/>
        <v>0</v>
      </c>
      <c r="E64" s="13">
        <v>3004.27</v>
      </c>
      <c r="F64" s="13">
        <f t="shared" si="1"/>
        <v>3124.4408000000003</v>
      </c>
      <c r="G64" s="13">
        <v>1</v>
      </c>
      <c r="H64" s="13">
        <f t="shared" si="2"/>
        <v>3004.27</v>
      </c>
      <c r="I64" s="10">
        <f t="shared" si="3"/>
        <v>3124.4408000000003</v>
      </c>
      <c r="J64" s="13">
        <v>0</v>
      </c>
      <c r="K64" s="26">
        <f t="shared" si="4"/>
        <v>0</v>
      </c>
    </row>
    <row r="65" spans="1:11" ht="14.25" customHeight="1">
      <c r="A65" s="15">
        <v>53</v>
      </c>
      <c r="B65" s="17" t="s">
        <v>60</v>
      </c>
      <c r="C65" s="34">
        <v>0</v>
      </c>
      <c r="D65" s="26">
        <f t="shared" si="0"/>
        <v>0</v>
      </c>
      <c r="E65" s="13">
        <v>3004.27</v>
      </c>
      <c r="F65" s="13">
        <f t="shared" si="1"/>
        <v>3124.4408000000003</v>
      </c>
      <c r="G65" s="13">
        <v>1.15</v>
      </c>
      <c r="H65" s="13">
        <f t="shared" si="2"/>
        <v>3454.9104999999995</v>
      </c>
      <c r="I65" s="10">
        <f t="shared" si="3"/>
        <v>3593.10692</v>
      </c>
      <c r="J65" s="13">
        <v>0</v>
      </c>
      <c r="K65" s="26">
        <f t="shared" si="4"/>
        <v>0</v>
      </c>
    </row>
    <row r="66" spans="1:11" ht="14.25" customHeight="1">
      <c r="A66" s="15">
        <v>54</v>
      </c>
      <c r="B66" s="17" t="s">
        <v>61</v>
      </c>
      <c r="C66" s="34">
        <v>0</v>
      </c>
      <c r="D66" s="26">
        <f t="shared" si="0"/>
        <v>0</v>
      </c>
      <c r="E66" s="13">
        <v>3004.27</v>
      </c>
      <c r="F66" s="13">
        <f t="shared" si="1"/>
        <v>3124.4408000000003</v>
      </c>
      <c r="G66" s="13">
        <v>1</v>
      </c>
      <c r="H66" s="13">
        <f t="shared" si="2"/>
        <v>3004.27</v>
      </c>
      <c r="I66" s="10">
        <f t="shared" si="3"/>
        <v>3124.4408000000003</v>
      </c>
      <c r="J66" s="13">
        <v>0</v>
      </c>
      <c r="K66" s="26">
        <f t="shared" si="4"/>
        <v>0</v>
      </c>
    </row>
    <row r="67" spans="1:11" ht="14.25" customHeight="1">
      <c r="A67" s="15">
        <v>55</v>
      </c>
      <c r="B67" s="17" t="s">
        <v>62</v>
      </c>
      <c r="C67" s="34">
        <v>1</v>
      </c>
      <c r="D67" s="26">
        <f t="shared" si="0"/>
        <v>0.08333333333333333</v>
      </c>
      <c r="E67" s="13">
        <v>3004.27</v>
      </c>
      <c r="F67" s="13">
        <f t="shared" si="1"/>
        <v>3124.4408000000003</v>
      </c>
      <c r="G67" s="13">
        <v>1.003</v>
      </c>
      <c r="H67" s="13">
        <f t="shared" si="2"/>
        <v>3013.2828099999997</v>
      </c>
      <c r="I67" s="10">
        <f t="shared" si="3"/>
        <v>3133.8141224</v>
      </c>
      <c r="J67" s="13">
        <v>0</v>
      </c>
      <c r="K67" s="26">
        <f t="shared" si="4"/>
        <v>3.1</v>
      </c>
    </row>
    <row r="68" spans="1:11" ht="14.25" customHeight="1">
      <c r="A68" s="15">
        <v>56</v>
      </c>
      <c r="B68" s="17" t="s">
        <v>63</v>
      </c>
      <c r="C68" s="34">
        <v>0</v>
      </c>
      <c r="D68" s="26">
        <f t="shared" si="0"/>
        <v>0</v>
      </c>
      <c r="E68" s="13">
        <v>3004.27</v>
      </c>
      <c r="F68" s="13">
        <f t="shared" si="1"/>
        <v>3124.4408000000003</v>
      </c>
      <c r="G68" s="13">
        <v>1</v>
      </c>
      <c r="H68" s="13">
        <f t="shared" si="2"/>
        <v>3004.27</v>
      </c>
      <c r="I68" s="10">
        <f t="shared" si="3"/>
        <v>3124.4408000000003</v>
      </c>
      <c r="J68" s="13">
        <v>0</v>
      </c>
      <c r="K68" s="26">
        <f t="shared" si="4"/>
        <v>0</v>
      </c>
    </row>
    <row r="69" spans="1:11" ht="14.25" customHeight="1">
      <c r="A69" s="15"/>
      <c r="B69" s="16" t="s">
        <v>64</v>
      </c>
      <c r="C69" s="9">
        <f>SUM(C70:C75)</f>
        <v>8</v>
      </c>
      <c r="D69" s="22">
        <f>SUM(D70:D75)</f>
        <v>0.6666666666666666</v>
      </c>
      <c r="E69" s="13"/>
      <c r="F69" s="13"/>
      <c r="G69" s="8"/>
      <c r="H69" s="13"/>
      <c r="I69" s="10"/>
      <c r="J69" s="8">
        <f>SUM(J70:J75)</f>
        <v>175.42480959999997</v>
      </c>
      <c r="K69" s="8">
        <f>SUM(K70:K75)</f>
        <v>31</v>
      </c>
    </row>
    <row r="70" spans="1:11" ht="14.25" customHeight="1">
      <c r="A70" s="15">
        <v>57</v>
      </c>
      <c r="B70" s="17" t="s">
        <v>65</v>
      </c>
      <c r="C70" s="34">
        <v>2</v>
      </c>
      <c r="D70" s="26">
        <f t="shared" si="0"/>
        <v>0.16666666666666666</v>
      </c>
      <c r="E70" s="13">
        <v>3004.27</v>
      </c>
      <c r="F70" s="13">
        <f t="shared" si="1"/>
        <v>3124.4408000000003</v>
      </c>
      <c r="G70" s="13">
        <v>1.15</v>
      </c>
      <c r="H70" s="13">
        <f t="shared" si="2"/>
        <v>3454.9104999999995</v>
      </c>
      <c r="I70" s="10">
        <f t="shared" si="3"/>
        <v>3593.10692</v>
      </c>
      <c r="J70" s="13">
        <v>71.35</v>
      </c>
      <c r="K70" s="26">
        <f t="shared" si="4"/>
        <v>7.2</v>
      </c>
    </row>
    <row r="71" spans="1:11" ht="14.25" customHeight="1">
      <c r="A71" s="15">
        <v>58</v>
      </c>
      <c r="B71" s="17" t="s">
        <v>66</v>
      </c>
      <c r="C71" s="34">
        <v>1</v>
      </c>
      <c r="D71" s="26">
        <f t="shared" si="0"/>
        <v>0.08333333333333333</v>
      </c>
      <c r="E71" s="13">
        <v>3004.27</v>
      </c>
      <c r="F71" s="13">
        <f t="shared" si="1"/>
        <v>3124.4408000000003</v>
      </c>
      <c r="G71" s="13">
        <v>1.152</v>
      </c>
      <c r="H71" s="13">
        <f t="shared" si="2"/>
        <v>3460.9190399999998</v>
      </c>
      <c r="I71" s="10">
        <f t="shared" si="3"/>
        <v>3599.3558016</v>
      </c>
      <c r="J71" s="13">
        <v>45.8148096</v>
      </c>
      <c r="K71" s="26">
        <f t="shared" si="4"/>
        <v>3.6</v>
      </c>
    </row>
    <row r="72" spans="1:11" ht="14.25" customHeight="1">
      <c r="A72" s="15">
        <v>59</v>
      </c>
      <c r="B72" s="17" t="s">
        <v>67</v>
      </c>
      <c r="C72" s="34">
        <v>1</v>
      </c>
      <c r="D72" s="26">
        <f t="shared" si="0"/>
        <v>0.08333333333333333</v>
      </c>
      <c r="E72" s="13">
        <v>3004.27</v>
      </c>
      <c r="F72" s="13">
        <f t="shared" si="1"/>
        <v>3124.4408000000003</v>
      </c>
      <c r="G72" s="13">
        <v>1.16</v>
      </c>
      <c r="H72" s="13">
        <f t="shared" si="2"/>
        <v>3484.9532</v>
      </c>
      <c r="I72" s="10">
        <f t="shared" si="3"/>
        <v>3624.351328</v>
      </c>
      <c r="J72" s="13">
        <v>18.5</v>
      </c>
      <c r="K72" s="26">
        <f t="shared" si="4"/>
        <v>3.6</v>
      </c>
    </row>
    <row r="73" spans="1:11" ht="14.25" customHeight="1">
      <c r="A73" s="15">
        <v>60</v>
      </c>
      <c r="B73" s="17" t="s">
        <v>68</v>
      </c>
      <c r="C73" s="34">
        <v>2</v>
      </c>
      <c r="D73" s="26">
        <f t="shared" si="0"/>
        <v>0.16666666666666666</v>
      </c>
      <c r="E73" s="13">
        <v>3004.27</v>
      </c>
      <c r="F73" s="13">
        <f t="shared" si="1"/>
        <v>3124.4408000000003</v>
      </c>
      <c r="G73" s="13">
        <v>1.5</v>
      </c>
      <c r="H73" s="13">
        <f t="shared" si="2"/>
        <v>4506.405</v>
      </c>
      <c r="I73" s="10">
        <f t="shared" si="3"/>
        <v>4686.6612000000005</v>
      </c>
      <c r="J73" s="13">
        <v>39.76</v>
      </c>
      <c r="K73" s="26">
        <f t="shared" si="4"/>
        <v>9.4</v>
      </c>
    </row>
    <row r="74" spans="1:11" ht="14.25" customHeight="1">
      <c r="A74" s="15">
        <v>61</v>
      </c>
      <c r="B74" s="17" t="s">
        <v>69</v>
      </c>
      <c r="C74" s="34">
        <v>0</v>
      </c>
      <c r="D74" s="26">
        <f aca="true" t="shared" si="5" ref="D74:D103">C74/12</f>
        <v>0</v>
      </c>
      <c r="E74" s="13">
        <v>3004.27</v>
      </c>
      <c r="F74" s="13">
        <f aca="true" t="shared" si="6" ref="F74:F103">E74*1.04</f>
        <v>3124.4408000000003</v>
      </c>
      <c r="G74" s="13">
        <v>1.5</v>
      </c>
      <c r="H74" s="13">
        <f aca="true" t="shared" si="7" ref="H74:H103">E74*G74</f>
        <v>4506.405</v>
      </c>
      <c r="I74" s="10">
        <f aca="true" t="shared" si="8" ref="I74:I103">F74*G74</f>
        <v>4686.6612000000005</v>
      </c>
      <c r="J74" s="13">
        <v>0</v>
      </c>
      <c r="K74" s="26">
        <f aca="true" t="shared" si="9" ref="K74:K103">ROUND(((D74*H74+D74*I74*11+J74)/1000),1)</f>
        <v>0</v>
      </c>
    </row>
    <row r="75" spans="1:11" ht="14.25" customHeight="1">
      <c r="A75" s="15">
        <v>62</v>
      </c>
      <c r="B75" s="17" t="s">
        <v>70</v>
      </c>
      <c r="C75" s="34">
        <v>2</v>
      </c>
      <c r="D75" s="26">
        <f t="shared" si="5"/>
        <v>0.16666666666666666</v>
      </c>
      <c r="E75" s="13">
        <v>3004.27</v>
      </c>
      <c r="F75" s="13">
        <f t="shared" si="6"/>
        <v>3124.4408000000003</v>
      </c>
      <c r="G75" s="13">
        <v>1.15</v>
      </c>
      <c r="H75" s="13">
        <f t="shared" si="7"/>
        <v>3454.9104999999995</v>
      </c>
      <c r="I75" s="10">
        <f t="shared" si="8"/>
        <v>3593.10692</v>
      </c>
      <c r="J75" s="13">
        <v>0</v>
      </c>
      <c r="K75" s="26">
        <f t="shared" si="9"/>
        <v>7.2</v>
      </c>
    </row>
    <row r="76" spans="1:11" ht="14.25" customHeight="1">
      <c r="A76" s="15"/>
      <c r="B76" s="16" t="s">
        <v>71</v>
      </c>
      <c r="C76" s="9">
        <f>SUM(C77:C88)</f>
        <v>5</v>
      </c>
      <c r="D76" s="22">
        <f>SUM(D77:D88)</f>
        <v>0.41666666666666663</v>
      </c>
      <c r="E76" s="13"/>
      <c r="F76" s="13"/>
      <c r="G76" s="8"/>
      <c r="H76" s="13"/>
      <c r="I76" s="10"/>
      <c r="J76" s="8">
        <f>SUM(J77:J88)</f>
        <v>203.623656</v>
      </c>
      <c r="K76" s="8">
        <f>SUM(K77:K88)</f>
        <v>19.8</v>
      </c>
    </row>
    <row r="77" spans="1:11" ht="14.25" customHeight="1">
      <c r="A77" s="15">
        <v>63</v>
      </c>
      <c r="B77" s="17" t="s">
        <v>72</v>
      </c>
      <c r="C77" s="34">
        <v>0</v>
      </c>
      <c r="D77" s="26">
        <f t="shared" si="5"/>
        <v>0</v>
      </c>
      <c r="E77" s="13">
        <v>3004.27</v>
      </c>
      <c r="F77" s="13">
        <f t="shared" si="6"/>
        <v>3124.4408000000003</v>
      </c>
      <c r="G77" s="13">
        <v>1.4</v>
      </c>
      <c r="H77" s="13">
        <f t="shared" si="7"/>
        <v>4205.978</v>
      </c>
      <c r="I77" s="10">
        <f t="shared" si="8"/>
        <v>4374.21712</v>
      </c>
      <c r="J77" s="13">
        <v>0</v>
      </c>
      <c r="K77" s="26">
        <f t="shared" si="9"/>
        <v>0</v>
      </c>
    </row>
    <row r="78" spans="1:11" ht="14.25" customHeight="1">
      <c r="A78" s="15">
        <v>64</v>
      </c>
      <c r="B78" s="17" t="s">
        <v>73</v>
      </c>
      <c r="C78" s="34">
        <v>0</v>
      </c>
      <c r="D78" s="26">
        <f t="shared" si="5"/>
        <v>0</v>
      </c>
      <c r="E78" s="13">
        <v>3004.27</v>
      </c>
      <c r="F78" s="13">
        <f t="shared" si="6"/>
        <v>3124.4408000000003</v>
      </c>
      <c r="G78" s="13">
        <v>1.21</v>
      </c>
      <c r="H78" s="13">
        <f t="shared" si="7"/>
        <v>3635.1666999999998</v>
      </c>
      <c r="I78" s="10">
        <f t="shared" si="8"/>
        <v>3780.5733680000003</v>
      </c>
      <c r="J78" s="13">
        <v>0</v>
      </c>
      <c r="K78" s="26">
        <f t="shared" si="9"/>
        <v>0</v>
      </c>
    </row>
    <row r="79" spans="1:11" ht="14.25" customHeight="1">
      <c r="A79" s="15">
        <v>65</v>
      </c>
      <c r="B79" s="17" t="s">
        <v>74</v>
      </c>
      <c r="C79" s="34">
        <v>0</v>
      </c>
      <c r="D79" s="26">
        <f t="shared" si="5"/>
        <v>0</v>
      </c>
      <c r="E79" s="13">
        <v>3004.27</v>
      </c>
      <c r="F79" s="13">
        <f t="shared" si="6"/>
        <v>3124.4408000000003</v>
      </c>
      <c r="G79" s="13">
        <v>1.4</v>
      </c>
      <c r="H79" s="13">
        <f t="shared" si="7"/>
        <v>4205.978</v>
      </c>
      <c r="I79" s="10">
        <f t="shared" si="8"/>
        <v>4374.21712</v>
      </c>
      <c r="J79" s="13">
        <v>0</v>
      </c>
      <c r="K79" s="26">
        <f t="shared" si="9"/>
        <v>0</v>
      </c>
    </row>
    <row r="80" spans="1:11" ht="14.25" customHeight="1">
      <c r="A80" s="15">
        <v>66</v>
      </c>
      <c r="B80" s="17" t="s">
        <v>75</v>
      </c>
      <c r="C80" s="34">
        <v>0</v>
      </c>
      <c r="D80" s="26">
        <f t="shared" si="5"/>
        <v>0</v>
      </c>
      <c r="E80" s="13">
        <v>3004.27</v>
      </c>
      <c r="F80" s="13">
        <f t="shared" si="6"/>
        <v>3124.4408000000003</v>
      </c>
      <c r="G80" s="13">
        <v>1.3</v>
      </c>
      <c r="H80" s="13">
        <f t="shared" si="7"/>
        <v>3905.551</v>
      </c>
      <c r="I80" s="10">
        <f t="shared" si="8"/>
        <v>4061.7730400000005</v>
      </c>
      <c r="J80" s="13">
        <v>0</v>
      </c>
      <c r="K80" s="26">
        <f t="shared" si="9"/>
        <v>0</v>
      </c>
    </row>
    <row r="81" spans="1:11" ht="14.25" customHeight="1">
      <c r="A81" s="15">
        <v>67</v>
      </c>
      <c r="B81" s="17" t="s">
        <v>76</v>
      </c>
      <c r="C81" s="34">
        <v>0</v>
      </c>
      <c r="D81" s="26">
        <f t="shared" si="5"/>
        <v>0</v>
      </c>
      <c r="E81" s="13">
        <v>3004.27</v>
      </c>
      <c r="F81" s="13">
        <f t="shared" si="6"/>
        <v>3124.4408000000003</v>
      </c>
      <c r="G81" s="13">
        <v>1.175</v>
      </c>
      <c r="H81" s="13">
        <f t="shared" si="7"/>
        <v>3530.0172500000003</v>
      </c>
      <c r="I81" s="10">
        <f t="shared" si="8"/>
        <v>3671.2179400000005</v>
      </c>
      <c r="J81" s="13">
        <v>0</v>
      </c>
      <c r="K81" s="26">
        <f t="shared" si="9"/>
        <v>0</v>
      </c>
    </row>
    <row r="82" spans="1:11" ht="14.25" customHeight="1">
      <c r="A82" s="15">
        <v>68</v>
      </c>
      <c r="B82" s="17" t="s">
        <v>77</v>
      </c>
      <c r="C82" s="34">
        <v>0</v>
      </c>
      <c r="D82" s="26">
        <f t="shared" si="5"/>
        <v>0</v>
      </c>
      <c r="E82" s="13">
        <v>3004.27</v>
      </c>
      <c r="F82" s="13">
        <f t="shared" si="6"/>
        <v>3124.4408000000003</v>
      </c>
      <c r="G82" s="13">
        <v>1.25</v>
      </c>
      <c r="H82" s="13">
        <f t="shared" si="7"/>
        <v>3755.3375</v>
      </c>
      <c r="I82" s="10">
        <f t="shared" si="8"/>
        <v>3905.5510000000004</v>
      </c>
      <c r="J82" s="13">
        <v>0</v>
      </c>
      <c r="K82" s="26">
        <f t="shared" si="9"/>
        <v>0</v>
      </c>
    </row>
    <row r="83" spans="1:11" ht="14.25" customHeight="1">
      <c r="A83" s="15">
        <v>69</v>
      </c>
      <c r="B83" s="17" t="s">
        <v>78</v>
      </c>
      <c r="C83" s="34">
        <v>0</v>
      </c>
      <c r="D83" s="26">
        <f t="shared" si="5"/>
        <v>0</v>
      </c>
      <c r="E83" s="13">
        <v>3004.27</v>
      </c>
      <c r="F83" s="13">
        <f t="shared" si="6"/>
        <v>3124.4408000000003</v>
      </c>
      <c r="G83" s="13">
        <v>1.23</v>
      </c>
      <c r="H83" s="13">
        <f t="shared" si="7"/>
        <v>3695.2520999999997</v>
      </c>
      <c r="I83" s="10">
        <f t="shared" si="8"/>
        <v>3843.0621840000003</v>
      </c>
      <c r="J83" s="13">
        <v>0</v>
      </c>
      <c r="K83" s="26">
        <f t="shared" si="9"/>
        <v>0</v>
      </c>
    </row>
    <row r="84" spans="1:11" ht="14.25" customHeight="1">
      <c r="A84" s="15">
        <v>70</v>
      </c>
      <c r="B84" s="17" t="s">
        <v>79</v>
      </c>
      <c r="C84" s="34">
        <v>0</v>
      </c>
      <c r="D84" s="26">
        <f t="shared" si="5"/>
        <v>0</v>
      </c>
      <c r="E84" s="13">
        <v>3004.27</v>
      </c>
      <c r="F84" s="13">
        <f t="shared" si="6"/>
        <v>3124.4408000000003</v>
      </c>
      <c r="G84" s="13">
        <v>1.3</v>
      </c>
      <c r="H84" s="13">
        <f t="shared" si="7"/>
        <v>3905.551</v>
      </c>
      <c r="I84" s="10">
        <f t="shared" si="8"/>
        <v>4061.7730400000005</v>
      </c>
      <c r="J84" s="13">
        <v>0</v>
      </c>
      <c r="K84" s="26">
        <f t="shared" si="9"/>
        <v>0</v>
      </c>
    </row>
    <row r="85" spans="1:11" ht="14.25" customHeight="1">
      <c r="A85" s="15">
        <v>71</v>
      </c>
      <c r="B85" s="17" t="s">
        <v>80</v>
      </c>
      <c r="C85" s="34">
        <v>1</v>
      </c>
      <c r="D85" s="26">
        <f t="shared" si="5"/>
        <v>0.08333333333333333</v>
      </c>
      <c r="E85" s="13">
        <v>3004.27</v>
      </c>
      <c r="F85" s="13">
        <f t="shared" si="6"/>
        <v>3124.4408000000003</v>
      </c>
      <c r="G85" s="13">
        <v>1.2</v>
      </c>
      <c r="H85" s="13">
        <f t="shared" si="7"/>
        <v>3605.124</v>
      </c>
      <c r="I85" s="10">
        <f t="shared" si="8"/>
        <v>3749.3289600000003</v>
      </c>
      <c r="J85" s="13">
        <v>0</v>
      </c>
      <c r="K85" s="26">
        <f t="shared" si="9"/>
        <v>3.7</v>
      </c>
    </row>
    <row r="86" spans="1:11" ht="14.25" customHeight="1">
      <c r="A86" s="15">
        <v>72</v>
      </c>
      <c r="B86" s="17" t="s">
        <v>81</v>
      </c>
      <c r="C86" s="34">
        <v>0</v>
      </c>
      <c r="D86" s="26">
        <f t="shared" si="5"/>
        <v>0</v>
      </c>
      <c r="E86" s="13">
        <v>3004.27</v>
      </c>
      <c r="F86" s="13">
        <f t="shared" si="6"/>
        <v>3124.4408000000003</v>
      </c>
      <c r="G86" s="13">
        <v>1.15</v>
      </c>
      <c r="H86" s="13">
        <f t="shared" si="7"/>
        <v>3454.9104999999995</v>
      </c>
      <c r="I86" s="10">
        <f t="shared" si="8"/>
        <v>3593.10692</v>
      </c>
      <c r="J86" s="13">
        <v>0</v>
      </c>
      <c r="K86" s="26">
        <f t="shared" si="9"/>
        <v>0</v>
      </c>
    </row>
    <row r="87" spans="1:11" ht="14.25" customHeight="1">
      <c r="A87" s="15">
        <v>73</v>
      </c>
      <c r="B87" s="17" t="s">
        <v>82</v>
      </c>
      <c r="C87" s="34">
        <v>1</v>
      </c>
      <c r="D87" s="26">
        <f t="shared" si="5"/>
        <v>0.08333333333333333</v>
      </c>
      <c r="E87" s="13">
        <v>3004.27</v>
      </c>
      <c r="F87" s="13">
        <f t="shared" si="6"/>
        <v>3124.4408000000003</v>
      </c>
      <c r="G87" s="13">
        <v>1.4</v>
      </c>
      <c r="H87" s="13">
        <f t="shared" si="7"/>
        <v>4205.978</v>
      </c>
      <c r="I87" s="10">
        <f t="shared" si="8"/>
        <v>4374.21712</v>
      </c>
      <c r="J87" s="13">
        <v>55.68</v>
      </c>
      <c r="K87" s="26">
        <f t="shared" si="9"/>
        <v>4.4</v>
      </c>
    </row>
    <row r="88" spans="1:11" ht="14.25" customHeight="1">
      <c r="A88" s="15">
        <v>74</v>
      </c>
      <c r="B88" s="17" t="s">
        <v>83</v>
      </c>
      <c r="C88" s="34">
        <v>3</v>
      </c>
      <c r="D88" s="26">
        <f t="shared" si="5"/>
        <v>0.25</v>
      </c>
      <c r="E88" s="13">
        <v>3004.27</v>
      </c>
      <c r="F88" s="13">
        <f t="shared" si="6"/>
        <v>3124.4408000000003</v>
      </c>
      <c r="G88" s="13">
        <v>1.24</v>
      </c>
      <c r="H88" s="13">
        <f t="shared" si="7"/>
        <v>3725.2948</v>
      </c>
      <c r="I88" s="10">
        <f t="shared" si="8"/>
        <v>3874.3065920000004</v>
      </c>
      <c r="J88" s="13">
        <v>147.943656</v>
      </c>
      <c r="K88" s="26">
        <f t="shared" si="9"/>
        <v>11.7</v>
      </c>
    </row>
    <row r="89" spans="1:11" ht="14.25" customHeight="1">
      <c r="A89" s="15"/>
      <c r="B89" s="16" t="s">
        <v>84</v>
      </c>
      <c r="C89" s="9">
        <f>SUM(C90:C98)</f>
        <v>7</v>
      </c>
      <c r="D89" s="22">
        <f>SUM(D90:D98)</f>
        <v>0.5833333333333333</v>
      </c>
      <c r="E89" s="13"/>
      <c r="F89" s="13"/>
      <c r="G89" s="8"/>
      <c r="H89" s="13"/>
      <c r="I89" s="10"/>
      <c r="J89" s="8">
        <f>SUM(J90:J98)</f>
        <v>171.97168</v>
      </c>
      <c r="K89" s="8">
        <f>SUM(K90:K98)</f>
        <v>29.799999999999997</v>
      </c>
    </row>
    <row r="90" spans="1:11" ht="14.25" customHeight="1">
      <c r="A90" s="15">
        <v>75</v>
      </c>
      <c r="B90" s="17" t="s">
        <v>85</v>
      </c>
      <c r="C90" s="34">
        <v>1</v>
      </c>
      <c r="D90" s="26">
        <f t="shared" si="5"/>
        <v>0.08333333333333333</v>
      </c>
      <c r="E90" s="13">
        <v>3004.27</v>
      </c>
      <c r="F90" s="13">
        <f t="shared" si="6"/>
        <v>3124.4408000000003</v>
      </c>
      <c r="G90" s="13">
        <v>1.47</v>
      </c>
      <c r="H90" s="13">
        <f t="shared" si="7"/>
        <v>4416.2769</v>
      </c>
      <c r="I90" s="10">
        <f t="shared" si="8"/>
        <v>4592.927976</v>
      </c>
      <c r="J90" s="13">
        <v>10.34</v>
      </c>
      <c r="K90" s="26">
        <f t="shared" si="9"/>
        <v>4.6</v>
      </c>
    </row>
    <row r="91" spans="1:11" ht="14.25" customHeight="1">
      <c r="A91" s="15">
        <v>76</v>
      </c>
      <c r="B91" s="17" t="s">
        <v>86</v>
      </c>
      <c r="C91" s="34">
        <v>1</v>
      </c>
      <c r="D91" s="26">
        <f t="shared" si="5"/>
        <v>0.08333333333333333</v>
      </c>
      <c r="E91" s="13">
        <v>3004.27</v>
      </c>
      <c r="F91" s="13">
        <f t="shared" si="6"/>
        <v>3124.4408000000003</v>
      </c>
      <c r="G91" s="13">
        <v>1.2</v>
      </c>
      <c r="H91" s="13">
        <f t="shared" si="7"/>
        <v>3605.124</v>
      </c>
      <c r="I91" s="10">
        <f t="shared" si="8"/>
        <v>3749.3289600000003</v>
      </c>
      <c r="J91" s="13">
        <v>47.72</v>
      </c>
      <c r="K91" s="26">
        <f t="shared" si="9"/>
        <v>3.8</v>
      </c>
    </row>
    <row r="92" spans="1:11" ht="14.25" customHeight="1">
      <c r="A92" s="15">
        <v>77</v>
      </c>
      <c r="B92" s="17" t="s">
        <v>87</v>
      </c>
      <c r="C92" s="34">
        <v>2</v>
      </c>
      <c r="D92" s="26">
        <f t="shared" si="5"/>
        <v>0.16666666666666666</v>
      </c>
      <c r="E92" s="13">
        <v>3004.27</v>
      </c>
      <c r="F92" s="13">
        <f t="shared" si="6"/>
        <v>3124.4408000000003</v>
      </c>
      <c r="G92" s="13">
        <v>1.27</v>
      </c>
      <c r="H92" s="13">
        <f t="shared" si="7"/>
        <v>3815.4229</v>
      </c>
      <c r="I92" s="10">
        <f t="shared" si="8"/>
        <v>3968.0398160000004</v>
      </c>
      <c r="J92" s="13">
        <v>0</v>
      </c>
      <c r="K92" s="26">
        <f t="shared" si="9"/>
        <v>7.9</v>
      </c>
    </row>
    <row r="93" spans="1:11" ht="14.25" customHeight="1">
      <c r="A93" s="15">
        <v>78</v>
      </c>
      <c r="B93" s="17" t="s">
        <v>88</v>
      </c>
      <c r="C93" s="34">
        <v>1</v>
      </c>
      <c r="D93" s="26">
        <f t="shared" si="5"/>
        <v>0.08333333333333333</v>
      </c>
      <c r="E93" s="13">
        <v>3004.27</v>
      </c>
      <c r="F93" s="13">
        <f t="shared" si="6"/>
        <v>3124.4408000000003</v>
      </c>
      <c r="G93" s="13">
        <v>1.3</v>
      </c>
      <c r="H93" s="13">
        <f t="shared" si="7"/>
        <v>3905.551</v>
      </c>
      <c r="I93" s="10">
        <f t="shared" si="8"/>
        <v>4061.7730400000005</v>
      </c>
      <c r="J93" s="13">
        <v>50.28</v>
      </c>
      <c r="K93" s="26">
        <f t="shared" si="9"/>
        <v>4.1</v>
      </c>
    </row>
    <row r="94" spans="1:11" ht="14.25" customHeight="1">
      <c r="A94" s="15">
        <v>79</v>
      </c>
      <c r="B94" s="17" t="s">
        <v>89</v>
      </c>
      <c r="C94" s="34">
        <v>1</v>
      </c>
      <c r="D94" s="26">
        <f t="shared" si="5"/>
        <v>0.08333333333333333</v>
      </c>
      <c r="E94" s="13">
        <v>3004.27</v>
      </c>
      <c r="F94" s="13">
        <f t="shared" si="6"/>
        <v>3124.4408000000003</v>
      </c>
      <c r="G94" s="13">
        <v>1.6</v>
      </c>
      <c r="H94" s="13">
        <f t="shared" si="7"/>
        <v>4806.832</v>
      </c>
      <c r="I94" s="10">
        <f t="shared" si="8"/>
        <v>4999.105280000001</v>
      </c>
      <c r="J94" s="13">
        <v>63.631679999999996</v>
      </c>
      <c r="K94" s="26">
        <f t="shared" si="9"/>
        <v>5</v>
      </c>
    </row>
    <row r="95" spans="1:11" ht="14.25" customHeight="1">
      <c r="A95" s="15">
        <v>80</v>
      </c>
      <c r="B95" s="17" t="s">
        <v>90</v>
      </c>
      <c r="C95" s="34">
        <v>0</v>
      </c>
      <c r="D95" s="26">
        <f t="shared" si="5"/>
        <v>0</v>
      </c>
      <c r="E95" s="13">
        <v>3004.27</v>
      </c>
      <c r="F95" s="13">
        <f t="shared" si="6"/>
        <v>3124.4408000000003</v>
      </c>
      <c r="G95" s="13">
        <v>1.7</v>
      </c>
      <c r="H95" s="13">
        <f t="shared" si="7"/>
        <v>5107.259</v>
      </c>
      <c r="I95" s="10">
        <f t="shared" si="8"/>
        <v>5311.54936</v>
      </c>
      <c r="J95" s="13">
        <v>0</v>
      </c>
      <c r="K95" s="26">
        <f t="shared" si="9"/>
        <v>0</v>
      </c>
    </row>
    <row r="96" spans="1:11" ht="14.25" customHeight="1">
      <c r="A96" s="15">
        <v>81</v>
      </c>
      <c r="B96" s="17" t="s">
        <v>91</v>
      </c>
      <c r="C96" s="34">
        <v>1</v>
      </c>
      <c r="D96" s="26">
        <f t="shared" si="5"/>
        <v>0.08333333333333333</v>
      </c>
      <c r="E96" s="13">
        <v>3004.27</v>
      </c>
      <c r="F96" s="13">
        <f t="shared" si="6"/>
        <v>3124.4408000000003</v>
      </c>
      <c r="G96" s="13">
        <v>1.4</v>
      </c>
      <c r="H96" s="13">
        <f t="shared" si="7"/>
        <v>4205.978</v>
      </c>
      <c r="I96" s="10">
        <f t="shared" si="8"/>
        <v>4374.21712</v>
      </c>
      <c r="J96" s="13">
        <v>0</v>
      </c>
      <c r="K96" s="26">
        <f t="shared" si="9"/>
        <v>4.4</v>
      </c>
    </row>
    <row r="97" spans="1:11" ht="14.25" customHeight="1">
      <c r="A97" s="15">
        <v>82</v>
      </c>
      <c r="B97" s="17" t="s">
        <v>92</v>
      </c>
      <c r="C97" s="34">
        <v>0</v>
      </c>
      <c r="D97" s="26">
        <f t="shared" si="5"/>
        <v>0</v>
      </c>
      <c r="E97" s="13">
        <v>3004.27</v>
      </c>
      <c r="F97" s="13">
        <f t="shared" si="6"/>
        <v>3124.4408000000003</v>
      </c>
      <c r="G97" s="13">
        <v>1.27</v>
      </c>
      <c r="H97" s="13">
        <f t="shared" si="7"/>
        <v>3815.4229</v>
      </c>
      <c r="I97" s="10">
        <f t="shared" si="8"/>
        <v>3968.0398160000004</v>
      </c>
      <c r="J97" s="13">
        <v>0</v>
      </c>
      <c r="K97" s="26">
        <f t="shared" si="9"/>
        <v>0</v>
      </c>
    </row>
    <row r="98" spans="1:11" ht="14.25" customHeight="1">
      <c r="A98" s="15">
        <v>83</v>
      </c>
      <c r="B98" s="17" t="s">
        <v>93</v>
      </c>
      <c r="C98" s="34">
        <v>0</v>
      </c>
      <c r="D98" s="26">
        <f t="shared" si="5"/>
        <v>0</v>
      </c>
      <c r="E98" s="13">
        <v>3004.27</v>
      </c>
      <c r="F98" s="13">
        <f t="shared" si="6"/>
        <v>3124.4408000000003</v>
      </c>
      <c r="G98" s="13">
        <v>2</v>
      </c>
      <c r="H98" s="13">
        <f t="shared" si="7"/>
        <v>6008.54</v>
      </c>
      <c r="I98" s="10">
        <f t="shared" si="8"/>
        <v>6248.881600000001</v>
      </c>
      <c r="J98" s="13">
        <v>0</v>
      </c>
      <c r="K98" s="26">
        <f t="shared" si="9"/>
        <v>0</v>
      </c>
    </row>
    <row r="99" spans="1:11" ht="14.25" customHeight="1">
      <c r="A99" s="15"/>
      <c r="B99" s="16" t="s">
        <v>104</v>
      </c>
      <c r="C99" s="20">
        <f>SUM(C100:C101)</f>
        <v>177</v>
      </c>
      <c r="D99" s="25">
        <f>SUM(D100:D101)</f>
        <v>14.75</v>
      </c>
      <c r="E99" s="13"/>
      <c r="F99" s="13"/>
      <c r="G99" s="21"/>
      <c r="H99" s="13"/>
      <c r="I99" s="10"/>
      <c r="J99" s="21">
        <f>SUM(J100:J101)</f>
        <v>5600.1</v>
      </c>
      <c r="K99" s="21">
        <f>SUM(K100:K101)</f>
        <v>556.9</v>
      </c>
    </row>
    <row r="100" spans="1:11" ht="14.25" customHeight="1">
      <c r="A100" s="15">
        <v>84</v>
      </c>
      <c r="B100" s="17" t="s">
        <v>105</v>
      </c>
      <c r="C100" s="12">
        <v>110</v>
      </c>
      <c r="D100" s="26">
        <f t="shared" si="5"/>
        <v>9.166666666666666</v>
      </c>
      <c r="E100" s="13">
        <v>3004.27</v>
      </c>
      <c r="F100" s="13">
        <f t="shared" si="6"/>
        <v>3124.4408000000003</v>
      </c>
      <c r="G100" s="13">
        <v>1</v>
      </c>
      <c r="H100" s="13">
        <f t="shared" si="7"/>
        <v>3004.27</v>
      </c>
      <c r="I100" s="10">
        <f t="shared" si="8"/>
        <v>3124.4408000000003</v>
      </c>
      <c r="J100" s="13">
        <v>4374.67</v>
      </c>
      <c r="K100" s="26">
        <f t="shared" si="9"/>
        <v>347</v>
      </c>
    </row>
    <row r="101" spans="1:11" ht="14.25" customHeight="1">
      <c r="A101" s="15">
        <v>85</v>
      </c>
      <c r="B101" s="17" t="s">
        <v>106</v>
      </c>
      <c r="C101" s="12">
        <v>67</v>
      </c>
      <c r="D101" s="26">
        <f t="shared" si="5"/>
        <v>5.583333333333333</v>
      </c>
      <c r="E101" s="13">
        <v>3004.27</v>
      </c>
      <c r="F101" s="13">
        <f t="shared" si="6"/>
        <v>3124.4408000000003</v>
      </c>
      <c r="G101" s="13">
        <v>1</v>
      </c>
      <c r="H101" s="13">
        <f t="shared" si="7"/>
        <v>3004.27</v>
      </c>
      <c r="I101" s="10">
        <f t="shared" si="8"/>
        <v>3124.4408000000003</v>
      </c>
      <c r="J101" s="13">
        <v>1225.43</v>
      </c>
      <c r="K101" s="26">
        <f t="shared" si="9"/>
        <v>209.9</v>
      </c>
    </row>
    <row r="102" spans="1:11" ht="14.25" customHeight="1">
      <c r="A102" s="15"/>
      <c r="B102" s="16" t="s">
        <v>94</v>
      </c>
      <c r="C102" s="9">
        <f>C103</f>
        <v>0</v>
      </c>
      <c r="D102" s="22">
        <f>D103</f>
        <v>0</v>
      </c>
      <c r="E102" s="13"/>
      <c r="F102" s="13"/>
      <c r="G102" s="8"/>
      <c r="H102" s="13"/>
      <c r="I102" s="10"/>
      <c r="J102" s="8">
        <f>J103</f>
        <v>0</v>
      </c>
      <c r="K102" s="8">
        <f>K103</f>
        <v>0</v>
      </c>
    </row>
    <row r="103" spans="1:11" ht="14.25" customHeight="1">
      <c r="A103" s="39">
        <v>86</v>
      </c>
      <c r="B103" s="17" t="s">
        <v>94</v>
      </c>
      <c r="C103" s="12">
        <v>0</v>
      </c>
      <c r="D103" s="26">
        <f t="shared" si="5"/>
        <v>0</v>
      </c>
      <c r="E103" s="13">
        <v>3004.27</v>
      </c>
      <c r="F103" s="13">
        <f t="shared" si="6"/>
        <v>3124.4408000000003</v>
      </c>
      <c r="G103" s="13">
        <v>1.4</v>
      </c>
      <c r="H103" s="13">
        <f t="shared" si="7"/>
        <v>4205.978</v>
      </c>
      <c r="I103" s="10">
        <f t="shared" si="8"/>
        <v>4374.21712</v>
      </c>
      <c r="J103" s="13">
        <v>0</v>
      </c>
      <c r="K103" s="26">
        <f t="shared" si="9"/>
        <v>0</v>
      </c>
    </row>
    <row r="104" spans="1:11" ht="12.75">
      <c r="A104" s="19"/>
      <c r="B104" s="19"/>
      <c r="C104" s="31"/>
      <c r="D104" s="31"/>
      <c r="E104" s="19"/>
      <c r="F104" s="19"/>
      <c r="G104" s="19"/>
      <c r="H104" s="19"/>
      <c r="I104" s="19"/>
      <c r="J104" s="19"/>
      <c r="K104" s="19"/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31" footer="0.31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">
      <pane ySplit="4" topLeftCell="A5" activePane="bottomLeft" state="frozen"/>
      <selection pane="topLeft" activeCell="G105" sqref="G105:G106"/>
      <selection pane="bottomLeft" activeCell="F102" sqref="F102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125" style="29" customWidth="1"/>
    <col min="4" max="4" width="11.625" style="29" customWidth="1"/>
    <col min="5" max="5" width="11.875" style="0" customWidth="1"/>
    <col min="6" max="6" width="12.00390625" style="0" customWidth="1"/>
    <col min="7" max="7" width="11.625" style="0" customWidth="1"/>
    <col min="8" max="9" width="12.625" style="0" customWidth="1"/>
    <col min="10" max="10" width="11.00390625" style="0" customWidth="1"/>
    <col min="11" max="11" width="24.75390625" style="0" customWidth="1"/>
  </cols>
  <sheetData>
    <row r="1" spans="1:11" ht="18" customHeight="1">
      <c r="A1" s="1"/>
      <c r="B1" s="1"/>
      <c r="C1" s="27"/>
      <c r="D1" s="27"/>
      <c r="E1" s="1"/>
      <c r="F1" s="1"/>
      <c r="G1" s="1"/>
      <c r="H1" s="1"/>
      <c r="I1" s="1"/>
      <c r="J1" s="1"/>
      <c r="K1" s="2" t="s">
        <v>103</v>
      </c>
    </row>
    <row r="2" spans="1:11" ht="80.25" customHeight="1">
      <c r="A2" s="96" t="s">
        <v>176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6.25" customHeight="1">
      <c r="A3" s="97" t="s">
        <v>96</v>
      </c>
      <c r="B3" s="97" t="s">
        <v>2</v>
      </c>
      <c r="C3" s="105" t="s">
        <v>134</v>
      </c>
      <c r="D3" s="105" t="s">
        <v>135</v>
      </c>
      <c r="E3" s="100" t="s">
        <v>97</v>
      </c>
      <c r="F3" s="101"/>
      <c r="G3" s="101"/>
      <c r="H3" s="101"/>
      <c r="I3" s="102"/>
      <c r="J3" s="97" t="s">
        <v>136</v>
      </c>
      <c r="K3" s="97" t="s">
        <v>137</v>
      </c>
    </row>
    <row r="4" spans="1:11" ht="134.25" customHeight="1">
      <c r="A4" s="99"/>
      <c r="B4" s="99"/>
      <c r="C4" s="106"/>
      <c r="D4" s="106"/>
      <c r="E4" s="3" t="s">
        <v>177</v>
      </c>
      <c r="F4" s="3" t="s">
        <v>178</v>
      </c>
      <c r="G4" s="3" t="s">
        <v>115</v>
      </c>
      <c r="H4" s="3" t="s">
        <v>179</v>
      </c>
      <c r="I4" s="3" t="s">
        <v>175</v>
      </c>
      <c r="J4" s="99"/>
      <c r="K4" s="107"/>
    </row>
    <row r="5" spans="1:11" ht="12.75">
      <c r="A5" s="4">
        <v>1</v>
      </c>
      <c r="B5" s="5">
        <v>2</v>
      </c>
      <c r="C5" s="28">
        <v>3</v>
      </c>
      <c r="D5" s="28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15"/>
      <c r="B6" s="16" t="s">
        <v>3</v>
      </c>
      <c r="C6" s="14">
        <f>C8+C27+C39+C47+C54+C69+C76+C89+C99+C102</f>
        <v>223</v>
      </c>
      <c r="D6" s="14"/>
      <c r="E6" s="30"/>
      <c r="F6" s="30"/>
      <c r="G6" s="30"/>
      <c r="H6" s="30"/>
      <c r="I6" s="30"/>
      <c r="J6" s="30">
        <f>J8+J27+J39+J47+J54+J69+J76+J89+J99+J102</f>
        <v>1402.96</v>
      </c>
      <c r="K6" s="32">
        <f>K8+K27+K39+K47+K54+K69+K76+K89+K99+K102</f>
        <v>155.10000000000002</v>
      </c>
    </row>
    <row r="7" spans="1:11" ht="12.75" customHeight="1">
      <c r="A7" s="15"/>
      <c r="B7" s="16"/>
      <c r="C7" s="11"/>
      <c r="D7" s="11"/>
      <c r="E7" s="10"/>
      <c r="F7" s="10"/>
      <c r="G7" s="10"/>
      <c r="H7" s="10"/>
      <c r="I7" s="10"/>
      <c r="J7" s="10"/>
      <c r="K7" s="23"/>
    </row>
    <row r="8" spans="1:11" ht="14.25" customHeight="1">
      <c r="A8" s="15"/>
      <c r="B8" s="16" t="s">
        <v>4</v>
      </c>
      <c r="C8" s="9">
        <f>SUM(C9:C26)</f>
        <v>14</v>
      </c>
      <c r="D8" s="9">
        <f>SUM(D9:D26)</f>
        <v>1.1666666666666665</v>
      </c>
      <c r="E8" s="8"/>
      <c r="F8" s="8"/>
      <c r="G8" s="8"/>
      <c r="H8" s="8"/>
      <c r="I8" s="8"/>
      <c r="J8" s="8">
        <f>SUM(J9:J26)</f>
        <v>49.79</v>
      </c>
      <c r="K8" s="8">
        <f>SUM(K9:K26)</f>
        <v>9.5</v>
      </c>
    </row>
    <row r="9" spans="1:11" ht="14.25" customHeight="1">
      <c r="A9" s="15">
        <v>1</v>
      </c>
      <c r="B9" s="17" t="s">
        <v>5</v>
      </c>
      <c r="C9" s="34">
        <v>1</v>
      </c>
      <c r="D9" s="26">
        <f>C9/12</f>
        <v>0.08333333333333333</v>
      </c>
      <c r="E9" s="13">
        <v>643.77</v>
      </c>
      <c r="F9" s="13">
        <f>E9*1.04</f>
        <v>669.5208</v>
      </c>
      <c r="G9" s="13">
        <v>1</v>
      </c>
      <c r="H9" s="13">
        <f>E9*G9</f>
        <v>643.77</v>
      </c>
      <c r="I9" s="13">
        <f>F9*G9</f>
        <v>669.5208</v>
      </c>
      <c r="J9" s="13">
        <v>8.52</v>
      </c>
      <c r="K9" s="26">
        <f>ROUND(((D9*H9+D9*I9*11+J9)/1000),1)</f>
        <v>0.7</v>
      </c>
    </row>
    <row r="10" spans="1:11" ht="14.25" customHeight="1">
      <c r="A10" s="15">
        <v>2</v>
      </c>
      <c r="B10" s="17" t="s">
        <v>6</v>
      </c>
      <c r="C10" s="34">
        <v>0</v>
      </c>
      <c r="D10" s="26">
        <f aca="true" t="shared" si="0" ref="D10:D73">C10/12</f>
        <v>0</v>
      </c>
      <c r="E10" s="13">
        <v>643.77</v>
      </c>
      <c r="F10" s="13">
        <f aca="true" t="shared" si="1" ref="F10:F73">E10*1.04</f>
        <v>669.5208</v>
      </c>
      <c r="G10" s="13">
        <v>1</v>
      </c>
      <c r="H10" s="13">
        <f aca="true" t="shared" si="2" ref="H10:H73">E10*G10</f>
        <v>643.77</v>
      </c>
      <c r="I10" s="13">
        <f aca="true" t="shared" si="3" ref="I10:I73">F10*G10</f>
        <v>669.5208</v>
      </c>
      <c r="J10" s="13">
        <v>0</v>
      </c>
      <c r="K10" s="26">
        <f aca="true" t="shared" si="4" ref="K10:K73">ROUND(((D10*H10+D10*I10*11+J10)/1000),1)</f>
        <v>0</v>
      </c>
    </row>
    <row r="11" spans="1:11" ht="14.25" customHeight="1">
      <c r="A11" s="15">
        <v>3</v>
      </c>
      <c r="B11" s="17" t="s">
        <v>7</v>
      </c>
      <c r="C11" s="34">
        <v>0</v>
      </c>
      <c r="D11" s="26">
        <f t="shared" si="0"/>
        <v>0</v>
      </c>
      <c r="E11" s="13">
        <v>643.77</v>
      </c>
      <c r="F11" s="13">
        <f t="shared" si="1"/>
        <v>669.5208</v>
      </c>
      <c r="G11" s="13">
        <v>1</v>
      </c>
      <c r="H11" s="13">
        <f t="shared" si="2"/>
        <v>643.77</v>
      </c>
      <c r="I11" s="13">
        <f t="shared" si="3"/>
        <v>669.5208</v>
      </c>
      <c r="J11" s="13">
        <v>0</v>
      </c>
      <c r="K11" s="26">
        <f t="shared" si="4"/>
        <v>0</v>
      </c>
    </row>
    <row r="12" spans="1:11" ht="14.25" customHeight="1">
      <c r="A12" s="15">
        <v>4</v>
      </c>
      <c r="B12" s="17" t="s">
        <v>8</v>
      </c>
      <c r="C12" s="34">
        <v>0</v>
      </c>
      <c r="D12" s="26">
        <f t="shared" si="0"/>
        <v>0</v>
      </c>
      <c r="E12" s="13">
        <v>643.77</v>
      </c>
      <c r="F12" s="13">
        <f t="shared" si="1"/>
        <v>669.5208</v>
      </c>
      <c r="G12" s="13">
        <v>1</v>
      </c>
      <c r="H12" s="13">
        <f t="shared" si="2"/>
        <v>643.77</v>
      </c>
      <c r="I12" s="13">
        <f t="shared" si="3"/>
        <v>669.5208</v>
      </c>
      <c r="J12" s="13">
        <v>0</v>
      </c>
      <c r="K12" s="26">
        <f t="shared" si="4"/>
        <v>0</v>
      </c>
    </row>
    <row r="13" spans="1:11" ht="14.25" customHeight="1">
      <c r="A13" s="15">
        <v>5</v>
      </c>
      <c r="B13" s="17" t="s">
        <v>9</v>
      </c>
      <c r="C13" s="34">
        <v>3</v>
      </c>
      <c r="D13" s="26">
        <f t="shared" si="0"/>
        <v>0.25</v>
      </c>
      <c r="E13" s="13">
        <v>643.77</v>
      </c>
      <c r="F13" s="13">
        <f t="shared" si="1"/>
        <v>669.5208</v>
      </c>
      <c r="G13" s="13">
        <v>1</v>
      </c>
      <c r="H13" s="13">
        <f t="shared" si="2"/>
        <v>643.77</v>
      </c>
      <c r="I13" s="13">
        <f t="shared" si="3"/>
        <v>669.5208</v>
      </c>
      <c r="J13" s="13">
        <v>25.27</v>
      </c>
      <c r="K13" s="26">
        <f t="shared" si="4"/>
        <v>2</v>
      </c>
    </row>
    <row r="14" spans="1:11" ht="14.25" customHeight="1">
      <c r="A14" s="15">
        <v>6</v>
      </c>
      <c r="B14" s="17" t="s">
        <v>10</v>
      </c>
      <c r="C14" s="34">
        <v>0</v>
      </c>
      <c r="D14" s="26">
        <f t="shared" si="0"/>
        <v>0</v>
      </c>
      <c r="E14" s="13">
        <v>643.77</v>
      </c>
      <c r="F14" s="13">
        <f t="shared" si="1"/>
        <v>669.5208</v>
      </c>
      <c r="G14" s="13">
        <v>1</v>
      </c>
      <c r="H14" s="13">
        <f t="shared" si="2"/>
        <v>643.77</v>
      </c>
      <c r="I14" s="13">
        <f t="shared" si="3"/>
        <v>669.5208</v>
      </c>
      <c r="J14" s="13">
        <v>0</v>
      </c>
      <c r="K14" s="26">
        <f t="shared" si="4"/>
        <v>0</v>
      </c>
    </row>
    <row r="15" spans="1:11" ht="14.25" customHeight="1">
      <c r="A15" s="15">
        <v>7</v>
      </c>
      <c r="B15" s="17" t="s">
        <v>11</v>
      </c>
      <c r="C15" s="34">
        <v>0</v>
      </c>
      <c r="D15" s="26">
        <f t="shared" si="0"/>
        <v>0</v>
      </c>
      <c r="E15" s="13">
        <v>643.77</v>
      </c>
      <c r="F15" s="13">
        <f t="shared" si="1"/>
        <v>669.5208</v>
      </c>
      <c r="G15" s="13">
        <v>1</v>
      </c>
      <c r="H15" s="13">
        <f t="shared" si="2"/>
        <v>643.77</v>
      </c>
      <c r="I15" s="13">
        <f t="shared" si="3"/>
        <v>669.5208</v>
      </c>
      <c r="J15" s="13">
        <v>0</v>
      </c>
      <c r="K15" s="26">
        <f t="shared" si="4"/>
        <v>0</v>
      </c>
    </row>
    <row r="16" spans="1:11" ht="14.25" customHeight="1">
      <c r="A16" s="15">
        <v>8</v>
      </c>
      <c r="B16" s="17" t="s">
        <v>12</v>
      </c>
      <c r="C16" s="34">
        <v>0</v>
      </c>
      <c r="D16" s="26">
        <f t="shared" si="0"/>
        <v>0</v>
      </c>
      <c r="E16" s="13">
        <v>643.77</v>
      </c>
      <c r="F16" s="13">
        <f t="shared" si="1"/>
        <v>669.5208</v>
      </c>
      <c r="G16" s="13">
        <v>1</v>
      </c>
      <c r="H16" s="13">
        <f t="shared" si="2"/>
        <v>643.77</v>
      </c>
      <c r="I16" s="13">
        <f t="shared" si="3"/>
        <v>669.5208</v>
      </c>
      <c r="J16" s="13">
        <v>0</v>
      </c>
      <c r="K16" s="26">
        <f t="shared" si="4"/>
        <v>0</v>
      </c>
    </row>
    <row r="17" spans="1:11" ht="14.25" customHeight="1">
      <c r="A17" s="15">
        <v>9</v>
      </c>
      <c r="B17" s="17" t="s">
        <v>13</v>
      </c>
      <c r="C17" s="34">
        <v>1</v>
      </c>
      <c r="D17" s="26">
        <f t="shared" si="0"/>
        <v>0.08333333333333333</v>
      </c>
      <c r="E17" s="13">
        <v>643.77</v>
      </c>
      <c r="F17" s="13">
        <f t="shared" si="1"/>
        <v>669.5208</v>
      </c>
      <c r="G17" s="13">
        <v>1</v>
      </c>
      <c r="H17" s="13">
        <f t="shared" si="2"/>
        <v>643.77</v>
      </c>
      <c r="I17" s="13">
        <f t="shared" si="3"/>
        <v>669.5208</v>
      </c>
      <c r="J17" s="13">
        <v>0</v>
      </c>
      <c r="K17" s="26">
        <f t="shared" si="4"/>
        <v>0.7</v>
      </c>
    </row>
    <row r="18" spans="1:11" ht="14.25" customHeight="1">
      <c r="A18" s="15">
        <v>10</v>
      </c>
      <c r="B18" s="17" t="s">
        <v>14</v>
      </c>
      <c r="C18" s="34">
        <v>3</v>
      </c>
      <c r="D18" s="26">
        <f t="shared" si="0"/>
        <v>0.25</v>
      </c>
      <c r="E18" s="13">
        <v>643.77</v>
      </c>
      <c r="F18" s="13">
        <f t="shared" si="1"/>
        <v>669.5208</v>
      </c>
      <c r="G18" s="13">
        <v>1</v>
      </c>
      <c r="H18" s="13">
        <f t="shared" si="2"/>
        <v>643.77</v>
      </c>
      <c r="I18" s="13">
        <f t="shared" si="3"/>
        <v>669.5208</v>
      </c>
      <c r="J18" s="13">
        <v>0</v>
      </c>
      <c r="K18" s="26">
        <f t="shared" si="4"/>
        <v>2</v>
      </c>
    </row>
    <row r="19" spans="1:11" ht="14.25" customHeight="1">
      <c r="A19" s="15">
        <v>11</v>
      </c>
      <c r="B19" s="17" t="s">
        <v>15</v>
      </c>
      <c r="C19" s="34">
        <v>2</v>
      </c>
      <c r="D19" s="26">
        <f t="shared" si="0"/>
        <v>0.16666666666666666</v>
      </c>
      <c r="E19" s="13">
        <v>643.77</v>
      </c>
      <c r="F19" s="13">
        <f t="shared" si="1"/>
        <v>669.5208</v>
      </c>
      <c r="G19" s="13">
        <v>1</v>
      </c>
      <c r="H19" s="13">
        <f t="shared" si="2"/>
        <v>643.77</v>
      </c>
      <c r="I19" s="13">
        <f t="shared" si="3"/>
        <v>669.5208</v>
      </c>
      <c r="J19" s="13">
        <v>0</v>
      </c>
      <c r="K19" s="26">
        <f t="shared" si="4"/>
        <v>1.3</v>
      </c>
    </row>
    <row r="20" spans="1:11" ht="14.25" customHeight="1">
      <c r="A20" s="15">
        <v>12</v>
      </c>
      <c r="B20" s="17" t="s">
        <v>16</v>
      </c>
      <c r="C20" s="34">
        <v>0</v>
      </c>
      <c r="D20" s="26">
        <f t="shared" si="0"/>
        <v>0</v>
      </c>
      <c r="E20" s="13">
        <v>643.77</v>
      </c>
      <c r="F20" s="13">
        <f t="shared" si="1"/>
        <v>669.5208</v>
      </c>
      <c r="G20" s="13">
        <v>1</v>
      </c>
      <c r="H20" s="13">
        <f t="shared" si="2"/>
        <v>643.77</v>
      </c>
      <c r="I20" s="13">
        <f t="shared" si="3"/>
        <v>669.5208</v>
      </c>
      <c r="J20" s="13">
        <v>0</v>
      </c>
      <c r="K20" s="26">
        <f t="shared" si="4"/>
        <v>0</v>
      </c>
    </row>
    <row r="21" spans="1:11" ht="14.25" customHeight="1">
      <c r="A21" s="15">
        <v>13</v>
      </c>
      <c r="B21" s="17" t="s">
        <v>17</v>
      </c>
      <c r="C21" s="34">
        <v>1</v>
      </c>
      <c r="D21" s="26">
        <f t="shared" si="0"/>
        <v>0.08333333333333333</v>
      </c>
      <c r="E21" s="13">
        <v>643.77</v>
      </c>
      <c r="F21" s="13">
        <f t="shared" si="1"/>
        <v>669.5208</v>
      </c>
      <c r="G21" s="13">
        <v>1</v>
      </c>
      <c r="H21" s="13">
        <f t="shared" si="2"/>
        <v>643.77</v>
      </c>
      <c r="I21" s="13">
        <f t="shared" si="3"/>
        <v>669.5208</v>
      </c>
      <c r="J21" s="13">
        <v>0</v>
      </c>
      <c r="K21" s="26">
        <f t="shared" si="4"/>
        <v>0.7</v>
      </c>
    </row>
    <row r="22" spans="1:11" ht="14.25" customHeight="1">
      <c r="A22" s="15">
        <v>14</v>
      </c>
      <c r="B22" s="17" t="s">
        <v>18</v>
      </c>
      <c r="C22" s="34">
        <v>2</v>
      </c>
      <c r="D22" s="26">
        <f t="shared" si="0"/>
        <v>0.16666666666666666</v>
      </c>
      <c r="E22" s="13">
        <v>643.77</v>
      </c>
      <c r="F22" s="13">
        <f t="shared" si="1"/>
        <v>669.5208</v>
      </c>
      <c r="G22" s="13">
        <v>1</v>
      </c>
      <c r="H22" s="13">
        <f t="shared" si="2"/>
        <v>643.77</v>
      </c>
      <c r="I22" s="13">
        <f t="shared" si="3"/>
        <v>669.5208</v>
      </c>
      <c r="J22" s="13">
        <v>16</v>
      </c>
      <c r="K22" s="26">
        <f t="shared" si="4"/>
        <v>1.4</v>
      </c>
    </row>
    <row r="23" spans="1:11" ht="14.25" customHeight="1">
      <c r="A23" s="15">
        <v>15</v>
      </c>
      <c r="B23" s="17" t="s">
        <v>19</v>
      </c>
      <c r="C23" s="34">
        <v>0</v>
      </c>
      <c r="D23" s="26">
        <f t="shared" si="0"/>
        <v>0</v>
      </c>
      <c r="E23" s="13">
        <v>643.77</v>
      </c>
      <c r="F23" s="13">
        <f t="shared" si="1"/>
        <v>669.5208</v>
      </c>
      <c r="G23" s="13">
        <v>1</v>
      </c>
      <c r="H23" s="13">
        <f t="shared" si="2"/>
        <v>643.77</v>
      </c>
      <c r="I23" s="13">
        <f t="shared" si="3"/>
        <v>669.5208</v>
      </c>
      <c r="J23" s="13">
        <v>0</v>
      </c>
      <c r="K23" s="26">
        <f t="shared" si="4"/>
        <v>0</v>
      </c>
    </row>
    <row r="24" spans="1:11" ht="14.25" customHeight="1">
      <c r="A24" s="15">
        <v>16</v>
      </c>
      <c r="B24" s="17" t="s">
        <v>20</v>
      </c>
      <c r="C24" s="34">
        <v>1</v>
      </c>
      <c r="D24" s="26">
        <f t="shared" si="0"/>
        <v>0.08333333333333333</v>
      </c>
      <c r="E24" s="13">
        <v>643.77</v>
      </c>
      <c r="F24" s="13">
        <f t="shared" si="1"/>
        <v>669.5208</v>
      </c>
      <c r="G24" s="13">
        <v>1</v>
      </c>
      <c r="H24" s="13">
        <f t="shared" si="2"/>
        <v>643.77</v>
      </c>
      <c r="I24" s="13">
        <f t="shared" si="3"/>
        <v>669.5208</v>
      </c>
      <c r="J24" s="13">
        <v>0</v>
      </c>
      <c r="K24" s="26">
        <f t="shared" si="4"/>
        <v>0.7</v>
      </c>
    </row>
    <row r="25" spans="1:11" ht="14.25" customHeight="1">
      <c r="A25" s="15">
        <v>17</v>
      </c>
      <c r="B25" s="17" t="s">
        <v>21</v>
      </c>
      <c r="C25" s="34">
        <v>0</v>
      </c>
      <c r="D25" s="26">
        <f t="shared" si="0"/>
        <v>0</v>
      </c>
      <c r="E25" s="13">
        <v>643.77</v>
      </c>
      <c r="F25" s="13">
        <f t="shared" si="1"/>
        <v>669.5208</v>
      </c>
      <c r="G25" s="13">
        <v>1</v>
      </c>
      <c r="H25" s="13">
        <f t="shared" si="2"/>
        <v>643.77</v>
      </c>
      <c r="I25" s="13">
        <f t="shared" si="3"/>
        <v>669.5208</v>
      </c>
      <c r="J25" s="13">
        <v>0</v>
      </c>
      <c r="K25" s="26">
        <f t="shared" si="4"/>
        <v>0</v>
      </c>
    </row>
    <row r="26" spans="1:11" ht="14.25" customHeight="1">
      <c r="A26" s="15">
        <v>18</v>
      </c>
      <c r="B26" s="17" t="s">
        <v>22</v>
      </c>
      <c r="C26" s="34">
        <v>0</v>
      </c>
      <c r="D26" s="26">
        <f t="shared" si="0"/>
        <v>0</v>
      </c>
      <c r="E26" s="13">
        <v>643.77</v>
      </c>
      <c r="F26" s="13">
        <f t="shared" si="1"/>
        <v>669.5208</v>
      </c>
      <c r="G26" s="13">
        <v>1</v>
      </c>
      <c r="H26" s="13">
        <f t="shared" si="2"/>
        <v>643.77</v>
      </c>
      <c r="I26" s="13">
        <f t="shared" si="3"/>
        <v>669.5208</v>
      </c>
      <c r="J26" s="13">
        <v>0</v>
      </c>
      <c r="K26" s="26">
        <f t="shared" si="4"/>
        <v>0</v>
      </c>
    </row>
    <row r="27" spans="1:11" ht="14.25" customHeight="1">
      <c r="A27" s="15"/>
      <c r="B27" s="16" t="s">
        <v>23</v>
      </c>
      <c r="C27" s="9">
        <f>SUM(C28:C38)</f>
        <v>5</v>
      </c>
      <c r="D27" s="9">
        <f>SUM(D28:D38)</f>
        <v>0.41666666666666663</v>
      </c>
      <c r="E27" s="13"/>
      <c r="F27" s="13"/>
      <c r="G27" s="8"/>
      <c r="H27" s="13"/>
      <c r="I27" s="13"/>
      <c r="J27" s="8">
        <f>SUM(J28:J38)</f>
        <v>0</v>
      </c>
      <c r="K27" s="8">
        <f>SUM(K28:K38)</f>
        <v>3.9000000000000004</v>
      </c>
    </row>
    <row r="28" spans="1:11" ht="14.25" customHeight="1">
      <c r="A28" s="15">
        <v>19</v>
      </c>
      <c r="B28" s="17" t="s">
        <v>24</v>
      </c>
      <c r="C28" s="34">
        <v>4</v>
      </c>
      <c r="D28" s="26">
        <f t="shared" si="0"/>
        <v>0.3333333333333333</v>
      </c>
      <c r="E28" s="13">
        <v>643.77</v>
      </c>
      <c r="F28" s="13">
        <f t="shared" si="1"/>
        <v>669.5208</v>
      </c>
      <c r="G28" s="13">
        <v>1.208</v>
      </c>
      <c r="H28" s="13">
        <f t="shared" si="2"/>
        <v>777.6741599999999</v>
      </c>
      <c r="I28" s="13">
        <f t="shared" si="3"/>
        <v>808.7811264</v>
      </c>
      <c r="J28" s="13">
        <v>0</v>
      </c>
      <c r="K28" s="26">
        <f t="shared" si="4"/>
        <v>3.2</v>
      </c>
    </row>
    <row r="29" spans="1:11" ht="14.25" customHeight="1">
      <c r="A29" s="15">
        <v>20</v>
      </c>
      <c r="B29" s="17" t="s">
        <v>25</v>
      </c>
      <c r="C29" s="34">
        <v>0</v>
      </c>
      <c r="D29" s="26">
        <f t="shared" si="0"/>
        <v>0</v>
      </c>
      <c r="E29" s="13">
        <v>643.77</v>
      </c>
      <c r="F29" s="13">
        <f t="shared" si="1"/>
        <v>669.5208</v>
      </c>
      <c r="G29" s="13">
        <v>1.3</v>
      </c>
      <c r="H29" s="13">
        <f t="shared" si="2"/>
        <v>836.901</v>
      </c>
      <c r="I29" s="13">
        <f t="shared" si="3"/>
        <v>870.3770400000001</v>
      </c>
      <c r="J29" s="13">
        <v>0</v>
      </c>
      <c r="K29" s="26">
        <f t="shared" si="4"/>
        <v>0</v>
      </c>
    </row>
    <row r="30" spans="1:11" ht="14.25" customHeight="1">
      <c r="A30" s="15">
        <v>21</v>
      </c>
      <c r="B30" s="17" t="s">
        <v>26</v>
      </c>
      <c r="C30" s="34">
        <v>0</v>
      </c>
      <c r="D30" s="26">
        <f t="shared" si="0"/>
        <v>0</v>
      </c>
      <c r="E30" s="13">
        <v>643.77</v>
      </c>
      <c r="F30" s="13">
        <f t="shared" si="1"/>
        <v>669.5208</v>
      </c>
      <c r="G30" s="33">
        <v>1.3</v>
      </c>
      <c r="H30" s="13">
        <f t="shared" si="2"/>
        <v>836.901</v>
      </c>
      <c r="I30" s="13">
        <f t="shared" si="3"/>
        <v>870.3770400000001</v>
      </c>
      <c r="J30" s="13">
        <v>0</v>
      </c>
      <c r="K30" s="26">
        <f t="shared" si="4"/>
        <v>0</v>
      </c>
    </row>
    <row r="31" spans="1:11" ht="14.25" customHeight="1">
      <c r="A31" s="15">
        <v>22</v>
      </c>
      <c r="B31" s="17" t="s">
        <v>107</v>
      </c>
      <c r="C31" s="34">
        <v>0</v>
      </c>
      <c r="D31" s="26">
        <f t="shared" si="0"/>
        <v>0</v>
      </c>
      <c r="E31" s="13">
        <v>643.77</v>
      </c>
      <c r="F31" s="13">
        <f t="shared" si="1"/>
        <v>669.5208</v>
      </c>
      <c r="G31" s="33">
        <v>1.5</v>
      </c>
      <c r="H31" s="13">
        <f t="shared" si="2"/>
        <v>965.655</v>
      </c>
      <c r="I31" s="13">
        <f t="shared" si="3"/>
        <v>1004.2812</v>
      </c>
      <c r="J31" s="13">
        <v>0</v>
      </c>
      <c r="K31" s="26">
        <f t="shared" si="4"/>
        <v>0</v>
      </c>
    </row>
    <row r="32" spans="1:11" ht="14.25" customHeight="1">
      <c r="A32" s="15">
        <v>23</v>
      </c>
      <c r="B32" s="17" t="s">
        <v>27</v>
      </c>
      <c r="C32" s="34">
        <v>0</v>
      </c>
      <c r="D32" s="26">
        <f t="shared" si="0"/>
        <v>0</v>
      </c>
      <c r="E32" s="13">
        <v>643.77</v>
      </c>
      <c r="F32" s="13">
        <f t="shared" si="1"/>
        <v>669.5208</v>
      </c>
      <c r="G32" s="13">
        <v>1.2</v>
      </c>
      <c r="H32" s="13">
        <f t="shared" si="2"/>
        <v>772.524</v>
      </c>
      <c r="I32" s="13">
        <f t="shared" si="3"/>
        <v>803.4249599999999</v>
      </c>
      <c r="J32" s="13">
        <v>0</v>
      </c>
      <c r="K32" s="26">
        <f t="shared" si="4"/>
        <v>0</v>
      </c>
    </row>
    <row r="33" spans="1:11" ht="14.25" customHeight="1">
      <c r="A33" s="15">
        <v>24</v>
      </c>
      <c r="B33" s="17" t="s">
        <v>28</v>
      </c>
      <c r="C33" s="34">
        <v>0</v>
      </c>
      <c r="D33" s="26">
        <f t="shared" si="0"/>
        <v>0</v>
      </c>
      <c r="E33" s="13">
        <v>643.77</v>
      </c>
      <c r="F33" s="13">
        <f t="shared" si="1"/>
        <v>669.5208</v>
      </c>
      <c r="G33" s="13">
        <v>1</v>
      </c>
      <c r="H33" s="13">
        <f t="shared" si="2"/>
        <v>643.77</v>
      </c>
      <c r="I33" s="13">
        <f t="shared" si="3"/>
        <v>669.5208</v>
      </c>
      <c r="J33" s="13">
        <v>0</v>
      </c>
      <c r="K33" s="26">
        <f t="shared" si="4"/>
        <v>0</v>
      </c>
    </row>
    <row r="34" spans="1:11" ht="14.25" customHeight="1">
      <c r="A34" s="15">
        <v>25</v>
      </c>
      <c r="B34" s="17" t="s">
        <v>29</v>
      </c>
      <c r="C34" s="34">
        <v>0</v>
      </c>
      <c r="D34" s="26">
        <f t="shared" si="0"/>
        <v>0</v>
      </c>
      <c r="E34" s="13">
        <v>643.77</v>
      </c>
      <c r="F34" s="13">
        <f t="shared" si="1"/>
        <v>669.5208</v>
      </c>
      <c r="G34" s="13">
        <v>1</v>
      </c>
      <c r="H34" s="13">
        <f t="shared" si="2"/>
        <v>643.77</v>
      </c>
      <c r="I34" s="13">
        <f t="shared" si="3"/>
        <v>669.5208</v>
      </c>
      <c r="J34" s="13">
        <v>0</v>
      </c>
      <c r="K34" s="26">
        <f t="shared" si="4"/>
        <v>0</v>
      </c>
    </row>
    <row r="35" spans="1:11" ht="14.25" customHeight="1">
      <c r="A35" s="15">
        <v>26</v>
      </c>
      <c r="B35" s="17" t="s">
        <v>30</v>
      </c>
      <c r="C35" s="34">
        <v>0</v>
      </c>
      <c r="D35" s="26">
        <f t="shared" si="0"/>
        <v>0</v>
      </c>
      <c r="E35" s="13">
        <v>643.77</v>
      </c>
      <c r="F35" s="13">
        <f t="shared" si="1"/>
        <v>669.5208</v>
      </c>
      <c r="G35" s="13">
        <v>1</v>
      </c>
      <c r="H35" s="13">
        <f t="shared" si="2"/>
        <v>643.77</v>
      </c>
      <c r="I35" s="13">
        <f t="shared" si="3"/>
        <v>669.5208</v>
      </c>
      <c r="J35" s="13">
        <v>0</v>
      </c>
      <c r="K35" s="26">
        <f t="shared" si="4"/>
        <v>0</v>
      </c>
    </row>
    <row r="36" spans="1:11" ht="14.25" customHeight="1">
      <c r="A36" s="15">
        <v>27</v>
      </c>
      <c r="B36" s="17" t="s">
        <v>31</v>
      </c>
      <c r="C36" s="34">
        <v>0</v>
      </c>
      <c r="D36" s="26">
        <f t="shared" si="0"/>
        <v>0</v>
      </c>
      <c r="E36" s="13">
        <v>643.77</v>
      </c>
      <c r="F36" s="13">
        <f t="shared" si="1"/>
        <v>669.5208</v>
      </c>
      <c r="G36" s="13">
        <v>1.4</v>
      </c>
      <c r="H36" s="13">
        <f t="shared" si="2"/>
        <v>901.2779999999999</v>
      </c>
      <c r="I36" s="13">
        <f t="shared" si="3"/>
        <v>937.32912</v>
      </c>
      <c r="J36" s="13">
        <v>0</v>
      </c>
      <c r="K36" s="26">
        <f t="shared" si="4"/>
        <v>0</v>
      </c>
    </row>
    <row r="37" spans="1:11" ht="14.25" customHeight="1">
      <c r="A37" s="15">
        <v>28</v>
      </c>
      <c r="B37" s="17" t="s">
        <v>32</v>
      </c>
      <c r="C37" s="34">
        <v>1</v>
      </c>
      <c r="D37" s="26">
        <f t="shared" si="0"/>
        <v>0.08333333333333333</v>
      </c>
      <c r="E37" s="13">
        <v>643.77</v>
      </c>
      <c r="F37" s="13">
        <f t="shared" si="1"/>
        <v>669.5208</v>
      </c>
      <c r="G37" s="13">
        <v>1</v>
      </c>
      <c r="H37" s="13">
        <f t="shared" si="2"/>
        <v>643.77</v>
      </c>
      <c r="I37" s="13">
        <f t="shared" si="3"/>
        <v>669.5208</v>
      </c>
      <c r="J37" s="13">
        <v>0</v>
      </c>
      <c r="K37" s="26">
        <f t="shared" si="4"/>
        <v>0.7</v>
      </c>
    </row>
    <row r="38" spans="1:11" ht="14.25" customHeight="1">
      <c r="A38" s="15">
        <v>29</v>
      </c>
      <c r="B38" s="17" t="s">
        <v>33</v>
      </c>
      <c r="C38" s="34">
        <v>0</v>
      </c>
      <c r="D38" s="26">
        <f t="shared" si="0"/>
        <v>0</v>
      </c>
      <c r="E38" s="13">
        <v>643.77</v>
      </c>
      <c r="F38" s="13">
        <f t="shared" si="1"/>
        <v>669.5208</v>
      </c>
      <c r="G38" s="13">
        <v>1</v>
      </c>
      <c r="H38" s="13">
        <f t="shared" si="2"/>
        <v>643.77</v>
      </c>
      <c r="I38" s="13">
        <f t="shared" si="3"/>
        <v>669.5208</v>
      </c>
      <c r="J38" s="13">
        <v>0</v>
      </c>
      <c r="K38" s="26">
        <f t="shared" si="4"/>
        <v>0</v>
      </c>
    </row>
    <row r="39" spans="1:11" ht="14.25" customHeight="1">
      <c r="A39" s="15"/>
      <c r="B39" s="16" t="s">
        <v>34</v>
      </c>
      <c r="C39" s="9">
        <f>SUM(C40:C46)</f>
        <v>1</v>
      </c>
      <c r="D39" s="9">
        <f>SUM(D40:D46)</f>
        <v>0.08333333333333333</v>
      </c>
      <c r="E39" s="13"/>
      <c r="F39" s="13"/>
      <c r="G39" s="8"/>
      <c r="H39" s="13"/>
      <c r="I39" s="13"/>
      <c r="J39" s="8">
        <f>SUM(J40:J46)</f>
        <v>8.52</v>
      </c>
      <c r="K39" s="8">
        <f>SUM(K40:K46)</f>
        <v>0.7</v>
      </c>
    </row>
    <row r="40" spans="1:11" ht="14.25" customHeight="1">
      <c r="A40" s="15">
        <v>30</v>
      </c>
      <c r="B40" s="17" t="s">
        <v>35</v>
      </c>
      <c r="C40" s="34">
        <v>0</v>
      </c>
      <c r="D40" s="26">
        <f t="shared" si="0"/>
        <v>0</v>
      </c>
      <c r="E40" s="13">
        <v>643.77</v>
      </c>
      <c r="F40" s="13">
        <f t="shared" si="1"/>
        <v>669.5208</v>
      </c>
      <c r="G40" s="13">
        <v>1</v>
      </c>
      <c r="H40" s="13">
        <f t="shared" si="2"/>
        <v>643.77</v>
      </c>
      <c r="I40" s="13">
        <f t="shared" si="3"/>
        <v>669.5208</v>
      </c>
      <c r="J40" s="13">
        <v>0</v>
      </c>
      <c r="K40" s="26">
        <f t="shared" si="4"/>
        <v>0</v>
      </c>
    </row>
    <row r="41" spans="1:11" ht="14.25" customHeight="1">
      <c r="A41" s="15">
        <v>31</v>
      </c>
      <c r="B41" s="17" t="s">
        <v>36</v>
      </c>
      <c r="C41" s="34">
        <v>0</v>
      </c>
      <c r="D41" s="26">
        <f t="shared" si="0"/>
        <v>0</v>
      </c>
      <c r="E41" s="13">
        <v>643.77</v>
      </c>
      <c r="F41" s="13">
        <f t="shared" si="1"/>
        <v>669.5208</v>
      </c>
      <c r="G41" s="13">
        <v>1</v>
      </c>
      <c r="H41" s="13">
        <f t="shared" si="2"/>
        <v>643.77</v>
      </c>
      <c r="I41" s="13">
        <f t="shared" si="3"/>
        <v>669.5208</v>
      </c>
      <c r="J41" s="13">
        <v>0</v>
      </c>
      <c r="K41" s="26">
        <f t="shared" si="4"/>
        <v>0</v>
      </c>
    </row>
    <row r="42" spans="1:11" ht="14.25" customHeight="1">
      <c r="A42" s="15">
        <v>32</v>
      </c>
      <c r="B42" s="17" t="s">
        <v>37</v>
      </c>
      <c r="C42" s="34">
        <v>1</v>
      </c>
      <c r="D42" s="26">
        <f t="shared" si="0"/>
        <v>0.08333333333333333</v>
      </c>
      <c r="E42" s="13">
        <v>643.77</v>
      </c>
      <c r="F42" s="13">
        <f t="shared" si="1"/>
        <v>669.5208</v>
      </c>
      <c r="G42" s="13">
        <v>1</v>
      </c>
      <c r="H42" s="13">
        <f t="shared" si="2"/>
        <v>643.77</v>
      </c>
      <c r="I42" s="13">
        <f t="shared" si="3"/>
        <v>669.5208</v>
      </c>
      <c r="J42" s="13">
        <v>8.52</v>
      </c>
      <c r="K42" s="26">
        <f t="shared" si="4"/>
        <v>0.7</v>
      </c>
    </row>
    <row r="43" spans="1:11" ht="14.25" customHeight="1">
      <c r="A43" s="15">
        <v>33</v>
      </c>
      <c r="B43" s="17" t="s">
        <v>38</v>
      </c>
      <c r="C43" s="34">
        <v>0</v>
      </c>
      <c r="D43" s="26">
        <f t="shared" si="0"/>
        <v>0</v>
      </c>
      <c r="E43" s="13">
        <v>643.77</v>
      </c>
      <c r="F43" s="13">
        <f t="shared" si="1"/>
        <v>669.5208</v>
      </c>
      <c r="G43" s="13">
        <v>1</v>
      </c>
      <c r="H43" s="13">
        <f t="shared" si="2"/>
        <v>643.77</v>
      </c>
      <c r="I43" s="13">
        <f t="shared" si="3"/>
        <v>669.5208</v>
      </c>
      <c r="J43" s="13">
        <v>0</v>
      </c>
      <c r="K43" s="26">
        <f t="shared" si="4"/>
        <v>0</v>
      </c>
    </row>
    <row r="44" spans="1:11" ht="14.25" customHeight="1">
      <c r="A44" s="15">
        <v>34</v>
      </c>
      <c r="B44" s="17" t="s">
        <v>39</v>
      </c>
      <c r="C44" s="34">
        <v>0</v>
      </c>
      <c r="D44" s="26">
        <f t="shared" si="0"/>
        <v>0</v>
      </c>
      <c r="E44" s="13">
        <v>643.77</v>
      </c>
      <c r="F44" s="13">
        <f t="shared" si="1"/>
        <v>669.5208</v>
      </c>
      <c r="G44" s="13">
        <v>1</v>
      </c>
      <c r="H44" s="13">
        <f t="shared" si="2"/>
        <v>643.77</v>
      </c>
      <c r="I44" s="13">
        <f t="shared" si="3"/>
        <v>669.5208</v>
      </c>
      <c r="J44" s="13">
        <v>0</v>
      </c>
      <c r="K44" s="26">
        <f t="shared" si="4"/>
        <v>0</v>
      </c>
    </row>
    <row r="45" spans="1:11" ht="14.25" customHeight="1">
      <c r="A45" s="15">
        <v>35</v>
      </c>
      <c r="B45" s="17" t="s">
        <v>40</v>
      </c>
      <c r="C45" s="34">
        <v>0</v>
      </c>
      <c r="D45" s="26">
        <f t="shared" si="0"/>
        <v>0</v>
      </c>
      <c r="E45" s="13">
        <v>643.77</v>
      </c>
      <c r="F45" s="13">
        <f t="shared" si="1"/>
        <v>669.5208</v>
      </c>
      <c r="G45" s="13">
        <v>1</v>
      </c>
      <c r="H45" s="13">
        <f t="shared" si="2"/>
        <v>643.77</v>
      </c>
      <c r="I45" s="13">
        <f t="shared" si="3"/>
        <v>669.5208</v>
      </c>
      <c r="J45" s="13">
        <v>0</v>
      </c>
      <c r="K45" s="26">
        <f t="shared" si="4"/>
        <v>0</v>
      </c>
    </row>
    <row r="46" spans="1:11" ht="14.25" customHeight="1">
      <c r="A46" s="15">
        <v>36</v>
      </c>
      <c r="B46" s="17" t="s">
        <v>41</v>
      </c>
      <c r="C46" s="34">
        <v>0</v>
      </c>
      <c r="D46" s="26">
        <f t="shared" si="0"/>
        <v>0</v>
      </c>
      <c r="E46" s="13">
        <v>643.77</v>
      </c>
      <c r="F46" s="13">
        <f t="shared" si="1"/>
        <v>669.5208</v>
      </c>
      <c r="G46" s="13">
        <v>1</v>
      </c>
      <c r="H46" s="13">
        <f t="shared" si="2"/>
        <v>643.77</v>
      </c>
      <c r="I46" s="13">
        <f t="shared" si="3"/>
        <v>669.5208</v>
      </c>
      <c r="J46" s="13">
        <v>0</v>
      </c>
      <c r="K46" s="26">
        <f t="shared" si="4"/>
        <v>0</v>
      </c>
    </row>
    <row r="47" spans="1:11" ht="14.25" customHeight="1">
      <c r="A47" s="15"/>
      <c r="B47" s="16" t="s">
        <v>42</v>
      </c>
      <c r="C47" s="9">
        <f>SUM(C48:C53)</f>
        <v>3</v>
      </c>
      <c r="D47" s="9">
        <f>SUM(D48:D53)</f>
        <v>0.25</v>
      </c>
      <c r="E47" s="13"/>
      <c r="F47" s="13"/>
      <c r="G47" s="8"/>
      <c r="H47" s="13"/>
      <c r="I47" s="13"/>
      <c r="J47" s="8">
        <f>SUM(J48:J53)</f>
        <v>8.59</v>
      </c>
      <c r="K47" s="8">
        <f>SUM(K48:K53)</f>
        <v>2</v>
      </c>
    </row>
    <row r="48" spans="1:11" ht="14.25" customHeight="1">
      <c r="A48" s="15">
        <v>37</v>
      </c>
      <c r="B48" s="17" t="s">
        <v>43</v>
      </c>
      <c r="C48" s="34">
        <v>0</v>
      </c>
      <c r="D48" s="26">
        <f t="shared" si="0"/>
        <v>0</v>
      </c>
      <c r="E48" s="13">
        <v>643.77</v>
      </c>
      <c r="F48" s="13">
        <f t="shared" si="1"/>
        <v>669.5208</v>
      </c>
      <c r="G48" s="13">
        <v>1</v>
      </c>
      <c r="H48" s="13">
        <f t="shared" si="2"/>
        <v>643.77</v>
      </c>
      <c r="I48" s="13">
        <f t="shared" si="3"/>
        <v>669.5208</v>
      </c>
      <c r="J48" s="13">
        <v>0</v>
      </c>
      <c r="K48" s="26">
        <f t="shared" si="4"/>
        <v>0</v>
      </c>
    </row>
    <row r="49" spans="1:11" ht="14.25" customHeight="1">
      <c r="A49" s="15">
        <v>38</v>
      </c>
      <c r="B49" s="17" t="s">
        <v>44</v>
      </c>
      <c r="C49" s="34">
        <v>0</v>
      </c>
      <c r="D49" s="26">
        <f t="shared" si="0"/>
        <v>0</v>
      </c>
      <c r="E49" s="13">
        <v>643.77</v>
      </c>
      <c r="F49" s="13">
        <f t="shared" si="1"/>
        <v>669.5208</v>
      </c>
      <c r="G49" s="13">
        <v>1.2</v>
      </c>
      <c r="H49" s="13">
        <f t="shared" si="2"/>
        <v>772.524</v>
      </c>
      <c r="I49" s="13">
        <f t="shared" si="3"/>
        <v>803.4249599999999</v>
      </c>
      <c r="J49" s="13">
        <v>0</v>
      </c>
      <c r="K49" s="26">
        <f t="shared" si="4"/>
        <v>0</v>
      </c>
    </row>
    <row r="50" spans="1:11" ht="14.25" customHeight="1">
      <c r="A50" s="15">
        <v>39</v>
      </c>
      <c r="B50" s="17" t="s">
        <v>45</v>
      </c>
      <c r="C50" s="34">
        <v>0</v>
      </c>
      <c r="D50" s="26">
        <f t="shared" si="0"/>
        <v>0</v>
      </c>
      <c r="E50" s="13">
        <v>643.77</v>
      </c>
      <c r="F50" s="13">
        <f t="shared" si="1"/>
        <v>669.5208</v>
      </c>
      <c r="G50" s="13">
        <v>1</v>
      </c>
      <c r="H50" s="13">
        <f t="shared" si="2"/>
        <v>643.77</v>
      </c>
      <c r="I50" s="13">
        <f t="shared" si="3"/>
        <v>669.5208</v>
      </c>
      <c r="J50" s="13">
        <v>0</v>
      </c>
      <c r="K50" s="26">
        <f t="shared" si="4"/>
        <v>0</v>
      </c>
    </row>
    <row r="51" spans="1:11" ht="14.25" customHeight="1">
      <c r="A51" s="15">
        <v>40</v>
      </c>
      <c r="B51" s="17" t="s">
        <v>46</v>
      </c>
      <c r="C51" s="34">
        <v>0</v>
      </c>
      <c r="D51" s="26">
        <f t="shared" si="0"/>
        <v>0</v>
      </c>
      <c r="E51" s="13">
        <v>643.77</v>
      </c>
      <c r="F51" s="13">
        <f t="shared" si="1"/>
        <v>669.5208</v>
      </c>
      <c r="G51" s="13">
        <v>1</v>
      </c>
      <c r="H51" s="13">
        <f t="shared" si="2"/>
        <v>643.77</v>
      </c>
      <c r="I51" s="13">
        <f t="shared" si="3"/>
        <v>669.5208</v>
      </c>
      <c r="J51" s="13">
        <v>0</v>
      </c>
      <c r="K51" s="26">
        <f t="shared" si="4"/>
        <v>0</v>
      </c>
    </row>
    <row r="52" spans="1:11" ht="14.25" customHeight="1">
      <c r="A52" s="15">
        <v>41</v>
      </c>
      <c r="B52" s="17" t="s">
        <v>47</v>
      </c>
      <c r="C52" s="34">
        <v>2</v>
      </c>
      <c r="D52" s="26">
        <f t="shared" si="0"/>
        <v>0.16666666666666666</v>
      </c>
      <c r="E52" s="13">
        <v>643.77</v>
      </c>
      <c r="F52" s="13">
        <f t="shared" si="1"/>
        <v>669.5208</v>
      </c>
      <c r="G52" s="13">
        <v>1</v>
      </c>
      <c r="H52" s="13">
        <f t="shared" si="2"/>
        <v>643.77</v>
      </c>
      <c r="I52" s="13">
        <f t="shared" si="3"/>
        <v>669.5208</v>
      </c>
      <c r="J52" s="13">
        <v>0</v>
      </c>
      <c r="K52" s="26">
        <f t="shared" si="4"/>
        <v>1.3</v>
      </c>
    </row>
    <row r="53" spans="1:11" ht="14.25" customHeight="1">
      <c r="A53" s="15">
        <v>42</v>
      </c>
      <c r="B53" s="17" t="s">
        <v>48</v>
      </c>
      <c r="C53" s="34">
        <v>1</v>
      </c>
      <c r="D53" s="26">
        <f t="shared" si="0"/>
        <v>0.08333333333333333</v>
      </c>
      <c r="E53" s="13">
        <v>643.77</v>
      </c>
      <c r="F53" s="13">
        <f t="shared" si="1"/>
        <v>669.5208</v>
      </c>
      <c r="G53" s="33">
        <v>1.008</v>
      </c>
      <c r="H53" s="13">
        <f t="shared" si="2"/>
        <v>648.92016</v>
      </c>
      <c r="I53" s="13">
        <f t="shared" si="3"/>
        <v>674.8769664</v>
      </c>
      <c r="J53" s="13">
        <v>8.59</v>
      </c>
      <c r="K53" s="26">
        <f t="shared" si="4"/>
        <v>0.7</v>
      </c>
    </row>
    <row r="54" spans="1:11" ht="14.25" customHeight="1">
      <c r="A54" s="15"/>
      <c r="B54" s="16" t="s">
        <v>49</v>
      </c>
      <c r="C54" s="35">
        <f>SUM(C55:C68)</f>
        <v>6</v>
      </c>
      <c r="D54" s="35">
        <f>SUM(D55:D68)</f>
        <v>0.49999999999999994</v>
      </c>
      <c r="E54" s="13"/>
      <c r="F54" s="13"/>
      <c r="G54" s="8"/>
      <c r="H54" s="13"/>
      <c r="I54" s="13"/>
      <c r="J54" s="8">
        <f>SUM(J55:J68)</f>
        <v>18.04</v>
      </c>
      <c r="K54" s="8">
        <f>SUM(K55:K68)</f>
        <v>4.5</v>
      </c>
    </row>
    <row r="55" spans="1:11" ht="14.25" customHeight="1">
      <c r="A55" s="15">
        <v>43</v>
      </c>
      <c r="B55" s="17" t="s">
        <v>50</v>
      </c>
      <c r="C55" s="34">
        <v>1</v>
      </c>
      <c r="D55" s="26">
        <f t="shared" si="0"/>
        <v>0.08333333333333333</v>
      </c>
      <c r="E55" s="13">
        <v>643.77</v>
      </c>
      <c r="F55" s="13">
        <f t="shared" si="1"/>
        <v>669.5208</v>
      </c>
      <c r="G55" s="13">
        <v>1.15</v>
      </c>
      <c r="H55" s="13">
        <f t="shared" si="2"/>
        <v>740.3354999999999</v>
      </c>
      <c r="I55" s="13">
        <f t="shared" si="3"/>
        <v>769.9489199999999</v>
      </c>
      <c r="J55" s="13">
        <v>0</v>
      </c>
      <c r="K55" s="26">
        <f t="shared" si="4"/>
        <v>0.8</v>
      </c>
    </row>
    <row r="56" spans="1:11" ht="14.25" customHeight="1">
      <c r="A56" s="15">
        <v>44</v>
      </c>
      <c r="B56" s="17" t="s">
        <v>51</v>
      </c>
      <c r="C56" s="34">
        <v>1</v>
      </c>
      <c r="D56" s="26">
        <f t="shared" si="0"/>
        <v>0.08333333333333333</v>
      </c>
      <c r="E56" s="13">
        <v>643.77</v>
      </c>
      <c r="F56" s="13">
        <f t="shared" si="1"/>
        <v>669.5208</v>
      </c>
      <c r="G56" s="13">
        <v>1</v>
      </c>
      <c r="H56" s="13">
        <f t="shared" si="2"/>
        <v>643.77</v>
      </c>
      <c r="I56" s="13">
        <f t="shared" si="3"/>
        <v>669.5208</v>
      </c>
      <c r="J56" s="13">
        <v>0</v>
      </c>
      <c r="K56" s="26">
        <f t="shared" si="4"/>
        <v>0.7</v>
      </c>
    </row>
    <row r="57" spans="1:11" ht="14.25" customHeight="1">
      <c r="A57" s="15">
        <v>45</v>
      </c>
      <c r="B57" s="17" t="s">
        <v>52</v>
      </c>
      <c r="C57" s="34">
        <v>0</v>
      </c>
      <c r="D57" s="26">
        <f t="shared" si="0"/>
        <v>0</v>
      </c>
      <c r="E57" s="13">
        <v>643.77</v>
      </c>
      <c r="F57" s="13">
        <f t="shared" si="1"/>
        <v>669.5208</v>
      </c>
      <c r="G57" s="13">
        <v>1</v>
      </c>
      <c r="H57" s="13">
        <f t="shared" si="2"/>
        <v>643.77</v>
      </c>
      <c r="I57" s="13">
        <f t="shared" si="3"/>
        <v>669.5208</v>
      </c>
      <c r="J57" s="13">
        <v>0</v>
      </c>
      <c r="K57" s="26">
        <f t="shared" si="4"/>
        <v>0</v>
      </c>
    </row>
    <row r="58" spans="1:11" ht="14.25" customHeight="1">
      <c r="A58" s="15">
        <v>46</v>
      </c>
      <c r="B58" s="17" t="s">
        <v>53</v>
      </c>
      <c r="C58" s="34">
        <v>0</v>
      </c>
      <c r="D58" s="26">
        <f t="shared" si="0"/>
        <v>0</v>
      </c>
      <c r="E58" s="13">
        <v>643.77</v>
      </c>
      <c r="F58" s="13">
        <f t="shared" si="1"/>
        <v>669.5208</v>
      </c>
      <c r="G58" s="13">
        <v>1</v>
      </c>
      <c r="H58" s="13">
        <f t="shared" si="2"/>
        <v>643.77</v>
      </c>
      <c r="I58" s="13">
        <f t="shared" si="3"/>
        <v>669.5208</v>
      </c>
      <c r="J58" s="13">
        <v>0</v>
      </c>
      <c r="K58" s="26">
        <f t="shared" si="4"/>
        <v>0</v>
      </c>
    </row>
    <row r="59" spans="1:11" ht="14.25" customHeight="1">
      <c r="A59" s="15">
        <v>47</v>
      </c>
      <c r="B59" s="17" t="s">
        <v>54</v>
      </c>
      <c r="C59" s="34">
        <v>0</v>
      </c>
      <c r="D59" s="26">
        <f t="shared" si="0"/>
        <v>0</v>
      </c>
      <c r="E59" s="13">
        <v>643.77</v>
      </c>
      <c r="F59" s="13">
        <f t="shared" si="1"/>
        <v>669.5208</v>
      </c>
      <c r="G59" s="13">
        <v>1.15</v>
      </c>
      <c r="H59" s="13">
        <f t="shared" si="2"/>
        <v>740.3354999999999</v>
      </c>
      <c r="I59" s="13">
        <f t="shared" si="3"/>
        <v>769.9489199999999</v>
      </c>
      <c r="J59" s="13">
        <v>0</v>
      </c>
      <c r="K59" s="26">
        <f t="shared" si="4"/>
        <v>0</v>
      </c>
    </row>
    <row r="60" spans="1:11" ht="14.25" customHeight="1">
      <c r="A60" s="15">
        <v>48</v>
      </c>
      <c r="B60" s="17" t="s">
        <v>55</v>
      </c>
      <c r="C60" s="34">
        <v>0</v>
      </c>
      <c r="D60" s="26">
        <f t="shared" si="0"/>
        <v>0</v>
      </c>
      <c r="E60" s="13">
        <v>643.77</v>
      </c>
      <c r="F60" s="13">
        <f t="shared" si="1"/>
        <v>669.5208</v>
      </c>
      <c r="G60" s="13">
        <v>1</v>
      </c>
      <c r="H60" s="13">
        <f t="shared" si="2"/>
        <v>643.77</v>
      </c>
      <c r="I60" s="13">
        <f t="shared" si="3"/>
        <v>669.5208</v>
      </c>
      <c r="J60" s="13">
        <v>0</v>
      </c>
      <c r="K60" s="26">
        <f t="shared" si="4"/>
        <v>0</v>
      </c>
    </row>
    <row r="61" spans="1:11" ht="14.25" customHeight="1">
      <c r="A61" s="15">
        <v>49</v>
      </c>
      <c r="B61" s="17" t="s">
        <v>56</v>
      </c>
      <c r="C61" s="34">
        <v>1</v>
      </c>
      <c r="D61" s="26">
        <f t="shared" si="0"/>
        <v>0.08333333333333333</v>
      </c>
      <c r="E61" s="13">
        <v>643.77</v>
      </c>
      <c r="F61" s="13">
        <f t="shared" si="1"/>
        <v>669.5208</v>
      </c>
      <c r="G61" s="13">
        <v>1.1</v>
      </c>
      <c r="H61" s="13">
        <f t="shared" si="2"/>
        <v>708.147</v>
      </c>
      <c r="I61" s="13">
        <f t="shared" si="3"/>
        <v>736.47288</v>
      </c>
      <c r="J61" s="13">
        <v>0</v>
      </c>
      <c r="K61" s="26">
        <f t="shared" si="4"/>
        <v>0.7</v>
      </c>
    </row>
    <row r="62" spans="1:11" ht="14.25" customHeight="1">
      <c r="A62" s="15">
        <v>50</v>
      </c>
      <c r="B62" s="17" t="s">
        <v>57</v>
      </c>
      <c r="C62" s="34">
        <v>0</v>
      </c>
      <c r="D62" s="26">
        <f t="shared" si="0"/>
        <v>0</v>
      </c>
      <c r="E62" s="13">
        <v>643.77</v>
      </c>
      <c r="F62" s="13">
        <f t="shared" si="1"/>
        <v>669.5208</v>
      </c>
      <c r="G62" s="13">
        <v>1</v>
      </c>
      <c r="H62" s="13">
        <f t="shared" si="2"/>
        <v>643.77</v>
      </c>
      <c r="I62" s="13">
        <f t="shared" si="3"/>
        <v>669.5208</v>
      </c>
      <c r="J62" s="13">
        <v>0</v>
      </c>
      <c r="K62" s="26">
        <f t="shared" si="4"/>
        <v>0</v>
      </c>
    </row>
    <row r="63" spans="1:11" ht="14.25" customHeight="1">
      <c r="A63" s="15">
        <v>51</v>
      </c>
      <c r="B63" s="17" t="s">
        <v>58</v>
      </c>
      <c r="C63" s="34">
        <v>2</v>
      </c>
      <c r="D63" s="26">
        <f t="shared" si="0"/>
        <v>0.16666666666666666</v>
      </c>
      <c r="E63" s="13">
        <v>643.77</v>
      </c>
      <c r="F63" s="13">
        <f t="shared" si="1"/>
        <v>669.5208</v>
      </c>
      <c r="G63" s="13">
        <v>1.15</v>
      </c>
      <c r="H63" s="13">
        <f t="shared" si="2"/>
        <v>740.3354999999999</v>
      </c>
      <c r="I63" s="13">
        <f t="shared" si="3"/>
        <v>769.9489199999999</v>
      </c>
      <c r="J63" s="13">
        <v>18.04</v>
      </c>
      <c r="K63" s="26">
        <f t="shared" si="4"/>
        <v>1.6</v>
      </c>
    </row>
    <row r="64" spans="1:11" ht="14.25" customHeight="1">
      <c r="A64" s="15">
        <v>52</v>
      </c>
      <c r="B64" s="17" t="s">
        <v>59</v>
      </c>
      <c r="C64" s="34">
        <v>1</v>
      </c>
      <c r="D64" s="26">
        <f t="shared" si="0"/>
        <v>0.08333333333333333</v>
      </c>
      <c r="E64" s="13">
        <v>643.77</v>
      </c>
      <c r="F64" s="13">
        <f t="shared" si="1"/>
        <v>669.5208</v>
      </c>
      <c r="G64" s="13">
        <v>1</v>
      </c>
      <c r="H64" s="13">
        <f t="shared" si="2"/>
        <v>643.77</v>
      </c>
      <c r="I64" s="13">
        <f t="shared" si="3"/>
        <v>669.5208</v>
      </c>
      <c r="J64" s="13">
        <v>0</v>
      </c>
      <c r="K64" s="26">
        <f t="shared" si="4"/>
        <v>0.7</v>
      </c>
    </row>
    <row r="65" spans="1:11" ht="14.25" customHeight="1">
      <c r="A65" s="15">
        <v>53</v>
      </c>
      <c r="B65" s="17" t="s">
        <v>60</v>
      </c>
      <c r="C65" s="34">
        <v>0</v>
      </c>
      <c r="D65" s="26">
        <f t="shared" si="0"/>
        <v>0</v>
      </c>
      <c r="E65" s="13">
        <v>643.77</v>
      </c>
      <c r="F65" s="13">
        <f t="shared" si="1"/>
        <v>669.5208</v>
      </c>
      <c r="G65" s="13">
        <v>1.15</v>
      </c>
      <c r="H65" s="13">
        <f t="shared" si="2"/>
        <v>740.3354999999999</v>
      </c>
      <c r="I65" s="13">
        <f t="shared" si="3"/>
        <v>769.9489199999999</v>
      </c>
      <c r="J65" s="13">
        <v>0</v>
      </c>
      <c r="K65" s="26">
        <f t="shared" si="4"/>
        <v>0</v>
      </c>
    </row>
    <row r="66" spans="1:11" ht="14.25" customHeight="1">
      <c r="A66" s="15">
        <v>54</v>
      </c>
      <c r="B66" s="17" t="s">
        <v>61</v>
      </c>
      <c r="C66" s="34">
        <v>0</v>
      </c>
      <c r="D66" s="26">
        <f t="shared" si="0"/>
        <v>0</v>
      </c>
      <c r="E66" s="13">
        <v>643.77</v>
      </c>
      <c r="F66" s="13">
        <f t="shared" si="1"/>
        <v>669.5208</v>
      </c>
      <c r="G66" s="13">
        <v>1</v>
      </c>
      <c r="H66" s="13">
        <f t="shared" si="2"/>
        <v>643.77</v>
      </c>
      <c r="I66" s="13">
        <f t="shared" si="3"/>
        <v>669.5208</v>
      </c>
      <c r="J66" s="13">
        <v>0</v>
      </c>
      <c r="K66" s="26">
        <f t="shared" si="4"/>
        <v>0</v>
      </c>
    </row>
    <row r="67" spans="1:11" ht="14.25" customHeight="1">
      <c r="A67" s="15">
        <v>55</v>
      </c>
      <c r="B67" s="17" t="s">
        <v>62</v>
      </c>
      <c r="C67" s="34">
        <v>0</v>
      </c>
      <c r="D67" s="26">
        <f t="shared" si="0"/>
        <v>0</v>
      </c>
      <c r="E67" s="13">
        <v>643.77</v>
      </c>
      <c r="F67" s="13">
        <f t="shared" si="1"/>
        <v>669.5208</v>
      </c>
      <c r="G67" s="13">
        <v>1.003</v>
      </c>
      <c r="H67" s="13">
        <f t="shared" si="2"/>
        <v>645.7013099999999</v>
      </c>
      <c r="I67" s="13">
        <f t="shared" si="3"/>
        <v>671.5293624</v>
      </c>
      <c r="J67" s="13">
        <v>0</v>
      </c>
      <c r="K67" s="26">
        <f t="shared" si="4"/>
        <v>0</v>
      </c>
    </row>
    <row r="68" spans="1:11" ht="14.25" customHeight="1">
      <c r="A68" s="15">
        <v>56</v>
      </c>
      <c r="B68" s="17" t="s">
        <v>63</v>
      </c>
      <c r="C68" s="34">
        <v>0</v>
      </c>
      <c r="D68" s="26">
        <f t="shared" si="0"/>
        <v>0</v>
      </c>
      <c r="E68" s="13">
        <v>643.77</v>
      </c>
      <c r="F68" s="13">
        <f t="shared" si="1"/>
        <v>669.5208</v>
      </c>
      <c r="G68" s="13">
        <v>1</v>
      </c>
      <c r="H68" s="13">
        <f t="shared" si="2"/>
        <v>643.77</v>
      </c>
      <c r="I68" s="13">
        <f t="shared" si="3"/>
        <v>669.5208</v>
      </c>
      <c r="J68" s="13">
        <v>0</v>
      </c>
      <c r="K68" s="26">
        <f t="shared" si="4"/>
        <v>0</v>
      </c>
    </row>
    <row r="69" spans="1:11" ht="14.25" customHeight="1">
      <c r="A69" s="15"/>
      <c r="B69" s="16" t="s">
        <v>64</v>
      </c>
      <c r="C69" s="9">
        <f>SUM(C70:C75)</f>
        <v>7</v>
      </c>
      <c r="D69" s="9">
        <f>SUM(D70:D75)</f>
        <v>0.5833333333333333</v>
      </c>
      <c r="E69" s="13"/>
      <c r="F69" s="13"/>
      <c r="G69" s="8"/>
      <c r="H69" s="13"/>
      <c r="I69" s="13"/>
      <c r="J69" s="8">
        <f>SUM(J70:J75)</f>
        <v>53.82</v>
      </c>
      <c r="K69" s="8">
        <f>SUM(K70:K75)</f>
        <v>5.800000000000001</v>
      </c>
    </row>
    <row r="70" spans="1:11" ht="14.25" customHeight="1">
      <c r="A70" s="15">
        <v>57</v>
      </c>
      <c r="B70" s="17" t="s">
        <v>65</v>
      </c>
      <c r="C70" s="34">
        <v>2</v>
      </c>
      <c r="D70" s="26">
        <f t="shared" si="0"/>
        <v>0.16666666666666666</v>
      </c>
      <c r="E70" s="13">
        <v>643.77</v>
      </c>
      <c r="F70" s="13">
        <f t="shared" si="1"/>
        <v>669.5208</v>
      </c>
      <c r="G70" s="13">
        <v>1.15</v>
      </c>
      <c r="H70" s="13">
        <f t="shared" si="2"/>
        <v>740.3354999999999</v>
      </c>
      <c r="I70" s="13">
        <f t="shared" si="3"/>
        <v>769.9489199999999</v>
      </c>
      <c r="J70" s="13">
        <v>15.29</v>
      </c>
      <c r="K70" s="26">
        <f t="shared" si="4"/>
        <v>1.6</v>
      </c>
    </row>
    <row r="71" spans="1:11" ht="14.25" customHeight="1">
      <c r="A71" s="15">
        <v>58</v>
      </c>
      <c r="B71" s="17" t="s">
        <v>66</v>
      </c>
      <c r="C71" s="34">
        <v>1</v>
      </c>
      <c r="D71" s="26">
        <f t="shared" si="0"/>
        <v>0.08333333333333333</v>
      </c>
      <c r="E71" s="13">
        <v>643.77</v>
      </c>
      <c r="F71" s="13">
        <f t="shared" si="1"/>
        <v>669.5208</v>
      </c>
      <c r="G71" s="13">
        <v>1.152</v>
      </c>
      <c r="H71" s="13">
        <f t="shared" si="2"/>
        <v>741.62304</v>
      </c>
      <c r="I71" s="13">
        <f t="shared" si="3"/>
        <v>771.2879615999999</v>
      </c>
      <c r="J71" s="13">
        <v>9.82</v>
      </c>
      <c r="K71" s="26">
        <f t="shared" si="4"/>
        <v>0.8</v>
      </c>
    </row>
    <row r="72" spans="1:11" ht="14.25" customHeight="1">
      <c r="A72" s="15">
        <v>59</v>
      </c>
      <c r="B72" s="17" t="s">
        <v>67</v>
      </c>
      <c r="C72" s="34">
        <v>1</v>
      </c>
      <c r="D72" s="26">
        <f t="shared" si="0"/>
        <v>0.08333333333333333</v>
      </c>
      <c r="E72" s="13">
        <v>643.77</v>
      </c>
      <c r="F72" s="13">
        <f t="shared" si="1"/>
        <v>669.5208</v>
      </c>
      <c r="G72" s="13">
        <v>1.16</v>
      </c>
      <c r="H72" s="13">
        <f t="shared" si="2"/>
        <v>746.7732</v>
      </c>
      <c r="I72" s="13">
        <f t="shared" si="3"/>
        <v>776.6441279999999</v>
      </c>
      <c r="J72" s="13">
        <v>4</v>
      </c>
      <c r="K72" s="26">
        <f t="shared" si="4"/>
        <v>0.8</v>
      </c>
    </row>
    <row r="73" spans="1:11" ht="14.25" customHeight="1">
      <c r="A73" s="15">
        <v>60</v>
      </c>
      <c r="B73" s="17" t="s">
        <v>68</v>
      </c>
      <c r="C73" s="34">
        <v>1</v>
      </c>
      <c r="D73" s="26">
        <f t="shared" si="0"/>
        <v>0.08333333333333333</v>
      </c>
      <c r="E73" s="13">
        <v>643.77</v>
      </c>
      <c r="F73" s="13">
        <f t="shared" si="1"/>
        <v>669.5208</v>
      </c>
      <c r="G73" s="13">
        <v>1.5</v>
      </c>
      <c r="H73" s="13">
        <f t="shared" si="2"/>
        <v>965.655</v>
      </c>
      <c r="I73" s="13">
        <f t="shared" si="3"/>
        <v>1004.2812</v>
      </c>
      <c r="J73" s="13">
        <v>5.11</v>
      </c>
      <c r="K73" s="26">
        <f t="shared" si="4"/>
        <v>1</v>
      </c>
    </row>
    <row r="74" spans="1:11" ht="14.25" customHeight="1">
      <c r="A74" s="15">
        <v>61</v>
      </c>
      <c r="B74" s="17" t="s">
        <v>69</v>
      </c>
      <c r="C74" s="34">
        <v>0</v>
      </c>
      <c r="D74" s="26">
        <f aca="true" t="shared" si="5" ref="D74:D103">C74/12</f>
        <v>0</v>
      </c>
      <c r="E74" s="13">
        <v>643.77</v>
      </c>
      <c r="F74" s="13">
        <f aca="true" t="shared" si="6" ref="F74:F103">E74*1.04</f>
        <v>669.5208</v>
      </c>
      <c r="G74" s="13">
        <v>1.5</v>
      </c>
      <c r="H74" s="13">
        <f aca="true" t="shared" si="7" ref="H74:H103">E74*G74</f>
        <v>965.655</v>
      </c>
      <c r="I74" s="13">
        <f aca="true" t="shared" si="8" ref="I74:I103">F74*G74</f>
        <v>1004.2812</v>
      </c>
      <c r="J74" s="13">
        <v>0</v>
      </c>
      <c r="K74" s="26">
        <f aca="true" t="shared" si="9" ref="K74:K103">ROUND(((D74*H74+D74*I74*11+J74)/1000),1)</f>
        <v>0</v>
      </c>
    </row>
    <row r="75" spans="1:11" ht="14.25" customHeight="1">
      <c r="A75" s="15">
        <v>62</v>
      </c>
      <c r="B75" s="17" t="s">
        <v>70</v>
      </c>
      <c r="C75" s="34">
        <v>2</v>
      </c>
      <c r="D75" s="26">
        <f t="shared" si="5"/>
        <v>0.16666666666666666</v>
      </c>
      <c r="E75" s="13">
        <v>643.77</v>
      </c>
      <c r="F75" s="13">
        <f t="shared" si="6"/>
        <v>669.5208</v>
      </c>
      <c r="G75" s="13">
        <v>1.15</v>
      </c>
      <c r="H75" s="13">
        <f t="shared" si="7"/>
        <v>740.3354999999999</v>
      </c>
      <c r="I75" s="13">
        <f t="shared" si="8"/>
        <v>769.9489199999999</v>
      </c>
      <c r="J75" s="13">
        <v>19.6</v>
      </c>
      <c r="K75" s="26">
        <f t="shared" si="9"/>
        <v>1.6</v>
      </c>
    </row>
    <row r="76" spans="1:11" ht="14.25" customHeight="1">
      <c r="A76" s="15"/>
      <c r="B76" s="16" t="s">
        <v>71</v>
      </c>
      <c r="C76" s="9">
        <f>SUM(C77:C88)</f>
        <v>8</v>
      </c>
      <c r="D76" s="9">
        <f>SUM(D77:D88)</f>
        <v>0.6666666666666667</v>
      </c>
      <c r="E76" s="13"/>
      <c r="F76" s="13"/>
      <c r="G76" s="8"/>
      <c r="H76" s="13"/>
      <c r="I76" s="13"/>
      <c r="J76" s="8">
        <f>SUM(J77:J88)</f>
        <v>42.27</v>
      </c>
      <c r="K76" s="8">
        <f>SUM(K77:K88)</f>
        <v>6.7</v>
      </c>
    </row>
    <row r="77" spans="1:11" ht="14.25" customHeight="1">
      <c r="A77" s="15">
        <v>63</v>
      </c>
      <c r="B77" s="17" t="s">
        <v>72</v>
      </c>
      <c r="C77" s="34">
        <v>0</v>
      </c>
      <c r="D77" s="26">
        <f t="shared" si="5"/>
        <v>0</v>
      </c>
      <c r="E77" s="13">
        <v>643.77</v>
      </c>
      <c r="F77" s="13">
        <f t="shared" si="6"/>
        <v>669.5208</v>
      </c>
      <c r="G77" s="13">
        <v>1.4</v>
      </c>
      <c r="H77" s="13">
        <f t="shared" si="7"/>
        <v>901.2779999999999</v>
      </c>
      <c r="I77" s="13">
        <f t="shared" si="8"/>
        <v>937.32912</v>
      </c>
      <c r="J77" s="13">
        <v>0</v>
      </c>
      <c r="K77" s="26">
        <f t="shared" si="9"/>
        <v>0</v>
      </c>
    </row>
    <row r="78" spans="1:11" ht="14.25" customHeight="1">
      <c r="A78" s="15">
        <v>64</v>
      </c>
      <c r="B78" s="17" t="s">
        <v>73</v>
      </c>
      <c r="C78" s="34">
        <v>0</v>
      </c>
      <c r="D78" s="26">
        <f t="shared" si="5"/>
        <v>0</v>
      </c>
      <c r="E78" s="13">
        <v>643.77</v>
      </c>
      <c r="F78" s="13">
        <f t="shared" si="6"/>
        <v>669.5208</v>
      </c>
      <c r="G78" s="13">
        <v>1.21</v>
      </c>
      <c r="H78" s="13">
        <f t="shared" si="7"/>
        <v>778.9617</v>
      </c>
      <c r="I78" s="13">
        <f t="shared" si="8"/>
        <v>810.120168</v>
      </c>
      <c r="J78" s="13">
        <v>0</v>
      </c>
      <c r="K78" s="26">
        <f t="shared" si="9"/>
        <v>0</v>
      </c>
    </row>
    <row r="79" spans="1:11" ht="14.25" customHeight="1">
      <c r="A79" s="15">
        <v>65</v>
      </c>
      <c r="B79" s="17" t="s">
        <v>74</v>
      </c>
      <c r="C79" s="34">
        <v>0</v>
      </c>
      <c r="D79" s="26">
        <f t="shared" si="5"/>
        <v>0</v>
      </c>
      <c r="E79" s="13">
        <v>643.77</v>
      </c>
      <c r="F79" s="13">
        <f t="shared" si="6"/>
        <v>669.5208</v>
      </c>
      <c r="G79" s="13">
        <v>1.4</v>
      </c>
      <c r="H79" s="13">
        <f t="shared" si="7"/>
        <v>901.2779999999999</v>
      </c>
      <c r="I79" s="13">
        <f t="shared" si="8"/>
        <v>937.32912</v>
      </c>
      <c r="J79" s="13">
        <v>0</v>
      </c>
      <c r="K79" s="26">
        <f t="shared" si="9"/>
        <v>0</v>
      </c>
    </row>
    <row r="80" spans="1:11" ht="14.25" customHeight="1">
      <c r="A80" s="15">
        <v>66</v>
      </c>
      <c r="B80" s="17" t="s">
        <v>75</v>
      </c>
      <c r="C80" s="34">
        <v>0</v>
      </c>
      <c r="D80" s="26">
        <f t="shared" si="5"/>
        <v>0</v>
      </c>
      <c r="E80" s="13">
        <v>643.77</v>
      </c>
      <c r="F80" s="13">
        <f t="shared" si="6"/>
        <v>669.5208</v>
      </c>
      <c r="G80" s="13">
        <v>1.3</v>
      </c>
      <c r="H80" s="13">
        <f t="shared" si="7"/>
        <v>836.901</v>
      </c>
      <c r="I80" s="13">
        <f t="shared" si="8"/>
        <v>870.3770400000001</v>
      </c>
      <c r="J80" s="13">
        <v>0</v>
      </c>
      <c r="K80" s="26">
        <f t="shared" si="9"/>
        <v>0</v>
      </c>
    </row>
    <row r="81" spans="1:11" ht="14.25" customHeight="1">
      <c r="A81" s="15">
        <v>67</v>
      </c>
      <c r="B81" s="17" t="s">
        <v>76</v>
      </c>
      <c r="C81" s="34">
        <v>0</v>
      </c>
      <c r="D81" s="26">
        <f t="shared" si="5"/>
        <v>0</v>
      </c>
      <c r="E81" s="13">
        <v>643.77</v>
      </c>
      <c r="F81" s="13">
        <f t="shared" si="6"/>
        <v>669.5208</v>
      </c>
      <c r="G81" s="13">
        <v>1.175</v>
      </c>
      <c r="H81" s="13">
        <f t="shared" si="7"/>
        <v>756.42975</v>
      </c>
      <c r="I81" s="13">
        <f t="shared" si="8"/>
        <v>786.68694</v>
      </c>
      <c r="J81" s="13">
        <v>0</v>
      </c>
      <c r="K81" s="26">
        <f t="shared" si="9"/>
        <v>0</v>
      </c>
    </row>
    <row r="82" spans="1:11" ht="14.25" customHeight="1">
      <c r="A82" s="15">
        <v>68</v>
      </c>
      <c r="B82" s="17" t="s">
        <v>77</v>
      </c>
      <c r="C82" s="34">
        <v>2</v>
      </c>
      <c r="D82" s="26">
        <f t="shared" si="5"/>
        <v>0.16666666666666666</v>
      </c>
      <c r="E82" s="13">
        <v>643.77</v>
      </c>
      <c r="F82" s="13">
        <f t="shared" si="6"/>
        <v>669.5208</v>
      </c>
      <c r="G82" s="13">
        <v>1.25</v>
      </c>
      <c r="H82" s="13">
        <f t="shared" si="7"/>
        <v>804.7125</v>
      </c>
      <c r="I82" s="13">
        <f t="shared" si="8"/>
        <v>836.9010000000001</v>
      </c>
      <c r="J82" s="13">
        <v>0</v>
      </c>
      <c r="K82" s="26">
        <f t="shared" si="9"/>
        <v>1.7</v>
      </c>
    </row>
    <row r="83" spans="1:11" ht="14.25" customHeight="1">
      <c r="A83" s="15">
        <v>69</v>
      </c>
      <c r="B83" s="17" t="s">
        <v>78</v>
      </c>
      <c r="C83" s="34">
        <v>0</v>
      </c>
      <c r="D83" s="26">
        <f t="shared" si="5"/>
        <v>0</v>
      </c>
      <c r="E83" s="13">
        <v>643.77</v>
      </c>
      <c r="F83" s="13">
        <f t="shared" si="6"/>
        <v>669.5208</v>
      </c>
      <c r="G83" s="13">
        <v>1.23</v>
      </c>
      <c r="H83" s="13">
        <f t="shared" si="7"/>
        <v>791.8371</v>
      </c>
      <c r="I83" s="13">
        <f t="shared" si="8"/>
        <v>823.510584</v>
      </c>
      <c r="J83" s="13">
        <v>0</v>
      </c>
      <c r="K83" s="26">
        <f t="shared" si="9"/>
        <v>0</v>
      </c>
    </row>
    <row r="84" spans="1:11" ht="14.25" customHeight="1">
      <c r="A84" s="15">
        <v>70</v>
      </c>
      <c r="B84" s="17" t="s">
        <v>79</v>
      </c>
      <c r="C84" s="34">
        <v>0</v>
      </c>
      <c r="D84" s="26">
        <f t="shared" si="5"/>
        <v>0</v>
      </c>
      <c r="E84" s="13">
        <v>643.77</v>
      </c>
      <c r="F84" s="13">
        <f t="shared" si="6"/>
        <v>669.5208</v>
      </c>
      <c r="G84" s="13">
        <v>1.3</v>
      </c>
      <c r="H84" s="13">
        <f t="shared" si="7"/>
        <v>836.901</v>
      </c>
      <c r="I84" s="13">
        <f t="shared" si="8"/>
        <v>870.3770400000001</v>
      </c>
      <c r="J84" s="13">
        <v>0</v>
      </c>
      <c r="K84" s="26">
        <f t="shared" si="9"/>
        <v>0</v>
      </c>
    </row>
    <row r="85" spans="1:11" ht="14.25" customHeight="1">
      <c r="A85" s="15">
        <v>71</v>
      </c>
      <c r="B85" s="17" t="s">
        <v>80</v>
      </c>
      <c r="C85" s="34">
        <v>1</v>
      </c>
      <c r="D85" s="26">
        <f t="shared" si="5"/>
        <v>0.08333333333333333</v>
      </c>
      <c r="E85" s="13">
        <v>643.77</v>
      </c>
      <c r="F85" s="13">
        <f t="shared" si="6"/>
        <v>669.5208</v>
      </c>
      <c r="G85" s="13">
        <v>1.2</v>
      </c>
      <c r="H85" s="13">
        <f t="shared" si="7"/>
        <v>772.524</v>
      </c>
      <c r="I85" s="13">
        <f t="shared" si="8"/>
        <v>803.4249599999999</v>
      </c>
      <c r="J85" s="13">
        <v>0</v>
      </c>
      <c r="K85" s="26">
        <f t="shared" si="9"/>
        <v>0.8</v>
      </c>
    </row>
    <row r="86" spans="1:11" ht="14.25" customHeight="1">
      <c r="A86" s="15">
        <v>72</v>
      </c>
      <c r="B86" s="17" t="s">
        <v>81</v>
      </c>
      <c r="C86" s="34">
        <v>0</v>
      </c>
      <c r="D86" s="26">
        <f t="shared" si="5"/>
        <v>0</v>
      </c>
      <c r="E86" s="13">
        <v>643.77</v>
      </c>
      <c r="F86" s="13">
        <f t="shared" si="6"/>
        <v>669.5208</v>
      </c>
      <c r="G86" s="13">
        <v>1.15</v>
      </c>
      <c r="H86" s="13">
        <f t="shared" si="7"/>
        <v>740.3354999999999</v>
      </c>
      <c r="I86" s="13">
        <f t="shared" si="8"/>
        <v>769.9489199999999</v>
      </c>
      <c r="J86" s="13">
        <v>0</v>
      </c>
      <c r="K86" s="26">
        <f t="shared" si="9"/>
        <v>0</v>
      </c>
    </row>
    <row r="87" spans="1:11" ht="14.25" customHeight="1">
      <c r="A87" s="15">
        <v>73</v>
      </c>
      <c r="B87" s="17" t="s">
        <v>82</v>
      </c>
      <c r="C87" s="34">
        <v>0</v>
      </c>
      <c r="D87" s="26">
        <f t="shared" si="5"/>
        <v>0</v>
      </c>
      <c r="E87" s="13">
        <v>643.77</v>
      </c>
      <c r="F87" s="13">
        <f t="shared" si="6"/>
        <v>669.5208</v>
      </c>
      <c r="G87" s="13">
        <v>1.4</v>
      </c>
      <c r="H87" s="13">
        <f t="shared" si="7"/>
        <v>901.2779999999999</v>
      </c>
      <c r="I87" s="13">
        <f t="shared" si="8"/>
        <v>937.32912</v>
      </c>
      <c r="J87" s="13">
        <v>0</v>
      </c>
      <c r="K87" s="26">
        <f t="shared" si="9"/>
        <v>0</v>
      </c>
    </row>
    <row r="88" spans="1:11" ht="14.25" customHeight="1">
      <c r="A88" s="15">
        <v>74</v>
      </c>
      <c r="B88" s="17" t="s">
        <v>83</v>
      </c>
      <c r="C88" s="34">
        <v>5</v>
      </c>
      <c r="D88" s="26">
        <f t="shared" si="5"/>
        <v>0.4166666666666667</v>
      </c>
      <c r="E88" s="13">
        <v>643.77</v>
      </c>
      <c r="F88" s="13">
        <f t="shared" si="6"/>
        <v>669.5208</v>
      </c>
      <c r="G88" s="13">
        <v>1.24</v>
      </c>
      <c r="H88" s="13">
        <f t="shared" si="7"/>
        <v>798.2748</v>
      </c>
      <c r="I88" s="13">
        <f t="shared" si="8"/>
        <v>830.205792</v>
      </c>
      <c r="J88" s="13">
        <v>42.27</v>
      </c>
      <c r="K88" s="26">
        <f t="shared" si="9"/>
        <v>4.2</v>
      </c>
    </row>
    <row r="89" spans="1:11" ht="14.25" customHeight="1">
      <c r="A89" s="15"/>
      <c r="B89" s="16" t="s">
        <v>84</v>
      </c>
      <c r="C89" s="9">
        <f>SUM(C90:C98)</f>
        <v>7</v>
      </c>
      <c r="D89" s="9">
        <f>SUM(D90:D98)</f>
        <v>0.5833333333333333</v>
      </c>
      <c r="E89" s="13"/>
      <c r="F89" s="13"/>
      <c r="G89" s="8"/>
      <c r="H89" s="13"/>
      <c r="I89" s="13"/>
      <c r="J89" s="8">
        <f>SUM(J90:J98)</f>
        <v>21.86</v>
      </c>
      <c r="K89" s="8">
        <f>SUM(K90:K98)</f>
        <v>6.1000000000000005</v>
      </c>
    </row>
    <row r="90" spans="1:11" ht="14.25" customHeight="1">
      <c r="A90" s="15">
        <v>75</v>
      </c>
      <c r="B90" s="17" t="s">
        <v>85</v>
      </c>
      <c r="C90" s="34">
        <v>1</v>
      </c>
      <c r="D90" s="26">
        <f t="shared" si="5"/>
        <v>0.08333333333333333</v>
      </c>
      <c r="E90" s="13">
        <v>643.77</v>
      </c>
      <c r="F90" s="13">
        <f t="shared" si="6"/>
        <v>669.5208</v>
      </c>
      <c r="G90" s="13">
        <v>1.47</v>
      </c>
      <c r="H90" s="13">
        <f t="shared" si="7"/>
        <v>946.3419</v>
      </c>
      <c r="I90" s="13">
        <f t="shared" si="8"/>
        <v>984.195576</v>
      </c>
      <c r="J90" s="13">
        <v>2.21</v>
      </c>
      <c r="K90" s="26">
        <f t="shared" si="9"/>
        <v>1</v>
      </c>
    </row>
    <row r="91" spans="1:11" ht="14.25" customHeight="1">
      <c r="A91" s="15">
        <v>76</v>
      </c>
      <c r="B91" s="17" t="s">
        <v>86</v>
      </c>
      <c r="C91" s="34">
        <v>2</v>
      </c>
      <c r="D91" s="26">
        <f t="shared" si="5"/>
        <v>0.16666666666666666</v>
      </c>
      <c r="E91" s="13">
        <v>643.77</v>
      </c>
      <c r="F91" s="13">
        <f t="shared" si="6"/>
        <v>669.5208</v>
      </c>
      <c r="G91" s="13">
        <v>1.2</v>
      </c>
      <c r="H91" s="13">
        <f t="shared" si="7"/>
        <v>772.524</v>
      </c>
      <c r="I91" s="13">
        <f t="shared" si="8"/>
        <v>803.4249599999999</v>
      </c>
      <c r="J91" s="13">
        <v>10.23</v>
      </c>
      <c r="K91" s="26">
        <f t="shared" si="9"/>
        <v>1.6</v>
      </c>
    </row>
    <row r="92" spans="1:11" ht="14.25" customHeight="1">
      <c r="A92" s="15">
        <v>77</v>
      </c>
      <c r="B92" s="17" t="s">
        <v>87</v>
      </c>
      <c r="C92" s="34">
        <v>2</v>
      </c>
      <c r="D92" s="26">
        <f t="shared" si="5"/>
        <v>0.16666666666666666</v>
      </c>
      <c r="E92" s="13">
        <v>643.77</v>
      </c>
      <c r="F92" s="13">
        <f t="shared" si="6"/>
        <v>669.5208</v>
      </c>
      <c r="G92" s="13">
        <v>1.27</v>
      </c>
      <c r="H92" s="13">
        <f t="shared" si="7"/>
        <v>817.5879</v>
      </c>
      <c r="I92" s="13">
        <f t="shared" si="8"/>
        <v>850.291416</v>
      </c>
      <c r="J92" s="13">
        <v>0</v>
      </c>
      <c r="K92" s="26">
        <f t="shared" si="9"/>
        <v>1.7</v>
      </c>
    </row>
    <row r="93" spans="1:11" ht="14.25" customHeight="1">
      <c r="A93" s="15">
        <v>78</v>
      </c>
      <c r="B93" s="17" t="s">
        <v>88</v>
      </c>
      <c r="C93" s="34">
        <v>1</v>
      </c>
      <c r="D93" s="26">
        <f t="shared" si="5"/>
        <v>0.08333333333333333</v>
      </c>
      <c r="E93" s="13">
        <v>643.77</v>
      </c>
      <c r="F93" s="13">
        <f t="shared" si="6"/>
        <v>669.5208</v>
      </c>
      <c r="G93" s="13">
        <v>1.3</v>
      </c>
      <c r="H93" s="13">
        <f t="shared" si="7"/>
        <v>836.901</v>
      </c>
      <c r="I93" s="13">
        <f t="shared" si="8"/>
        <v>870.3770400000001</v>
      </c>
      <c r="J93" s="13">
        <v>9.42</v>
      </c>
      <c r="K93" s="26">
        <f t="shared" si="9"/>
        <v>0.9</v>
      </c>
    </row>
    <row r="94" spans="1:11" ht="14.25" customHeight="1">
      <c r="A94" s="15">
        <v>79</v>
      </c>
      <c r="B94" s="17" t="s">
        <v>89</v>
      </c>
      <c r="C94" s="34">
        <v>0</v>
      </c>
      <c r="D94" s="26">
        <f t="shared" si="5"/>
        <v>0</v>
      </c>
      <c r="E94" s="13">
        <v>643.77</v>
      </c>
      <c r="F94" s="13">
        <f t="shared" si="6"/>
        <v>669.5208</v>
      </c>
      <c r="G94" s="13">
        <v>1.6</v>
      </c>
      <c r="H94" s="13">
        <f t="shared" si="7"/>
        <v>1030.032</v>
      </c>
      <c r="I94" s="13">
        <f t="shared" si="8"/>
        <v>1071.2332800000001</v>
      </c>
      <c r="J94" s="13">
        <v>0</v>
      </c>
      <c r="K94" s="26">
        <f t="shared" si="9"/>
        <v>0</v>
      </c>
    </row>
    <row r="95" spans="1:11" ht="14.25" customHeight="1">
      <c r="A95" s="15">
        <v>80</v>
      </c>
      <c r="B95" s="17" t="s">
        <v>90</v>
      </c>
      <c r="C95" s="34">
        <v>0</v>
      </c>
      <c r="D95" s="26">
        <f t="shared" si="5"/>
        <v>0</v>
      </c>
      <c r="E95" s="13">
        <v>643.77</v>
      </c>
      <c r="F95" s="13">
        <f t="shared" si="6"/>
        <v>669.5208</v>
      </c>
      <c r="G95" s="13">
        <v>1.7</v>
      </c>
      <c r="H95" s="13">
        <f t="shared" si="7"/>
        <v>1094.4089999999999</v>
      </c>
      <c r="I95" s="13">
        <f t="shared" si="8"/>
        <v>1138.18536</v>
      </c>
      <c r="J95" s="13">
        <v>0</v>
      </c>
      <c r="K95" s="26">
        <f t="shared" si="9"/>
        <v>0</v>
      </c>
    </row>
    <row r="96" spans="1:11" ht="14.25" customHeight="1">
      <c r="A96" s="15">
        <v>81</v>
      </c>
      <c r="B96" s="17" t="s">
        <v>91</v>
      </c>
      <c r="C96" s="34">
        <v>1</v>
      </c>
      <c r="D96" s="26">
        <f t="shared" si="5"/>
        <v>0.08333333333333333</v>
      </c>
      <c r="E96" s="13">
        <v>643.77</v>
      </c>
      <c r="F96" s="13">
        <f t="shared" si="6"/>
        <v>669.5208</v>
      </c>
      <c r="G96" s="13">
        <v>1.4</v>
      </c>
      <c r="H96" s="13">
        <f t="shared" si="7"/>
        <v>901.2779999999999</v>
      </c>
      <c r="I96" s="13">
        <f t="shared" si="8"/>
        <v>937.32912</v>
      </c>
      <c r="J96" s="13">
        <v>0</v>
      </c>
      <c r="K96" s="26">
        <f t="shared" si="9"/>
        <v>0.9</v>
      </c>
    </row>
    <row r="97" spans="1:11" ht="14.25" customHeight="1">
      <c r="A97" s="15">
        <v>82</v>
      </c>
      <c r="B97" s="17" t="s">
        <v>92</v>
      </c>
      <c r="C97" s="34">
        <v>0</v>
      </c>
      <c r="D97" s="26">
        <f t="shared" si="5"/>
        <v>0</v>
      </c>
      <c r="E97" s="13">
        <v>643.77</v>
      </c>
      <c r="F97" s="13">
        <f t="shared" si="6"/>
        <v>669.5208</v>
      </c>
      <c r="G97" s="13">
        <v>1.27</v>
      </c>
      <c r="H97" s="13">
        <f t="shared" si="7"/>
        <v>817.5879</v>
      </c>
      <c r="I97" s="13">
        <f t="shared" si="8"/>
        <v>850.291416</v>
      </c>
      <c r="J97" s="13">
        <v>0</v>
      </c>
      <c r="K97" s="26">
        <f t="shared" si="9"/>
        <v>0</v>
      </c>
    </row>
    <row r="98" spans="1:11" ht="14.25" customHeight="1">
      <c r="A98" s="15">
        <v>83</v>
      </c>
      <c r="B98" s="17" t="s">
        <v>93</v>
      </c>
      <c r="C98" s="34">
        <v>0</v>
      </c>
      <c r="D98" s="26">
        <f t="shared" si="5"/>
        <v>0</v>
      </c>
      <c r="E98" s="13">
        <v>643.77</v>
      </c>
      <c r="F98" s="13">
        <f t="shared" si="6"/>
        <v>669.5208</v>
      </c>
      <c r="G98" s="13">
        <v>2</v>
      </c>
      <c r="H98" s="13">
        <f t="shared" si="7"/>
        <v>1287.54</v>
      </c>
      <c r="I98" s="13">
        <f t="shared" si="8"/>
        <v>1339.0416</v>
      </c>
      <c r="J98" s="13">
        <v>0</v>
      </c>
      <c r="K98" s="26">
        <f t="shared" si="9"/>
        <v>0</v>
      </c>
    </row>
    <row r="99" spans="1:11" ht="14.25" customHeight="1">
      <c r="A99" s="15"/>
      <c r="B99" s="16" t="s">
        <v>104</v>
      </c>
      <c r="C99" s="20">
        <f>SUM(C100:C101)</f>
        <v>172</v>
      </c>
      <c r="D99" s="20">
        <f>SUM(D100:D101)</f>
        <v>14.333333333333332</v>
      </c>
      <c r="E99" s="13"/>
      <c r="F99" s="13"/>
      <c r="G99" s="21"/>
      <c r="H99" s="13"/>
      <c r="I99" s="13"/>
      <c r="J99" s="21">
        <f>SUM(J100:J101)</f>
        <v>1200.07</v>
      </c>
      <c r="K99" s="21">
        <f>SUM(K100:K101)</f>
        <v>115.9</v>
      </c>
    </row>
    <row r="100" spans="1:11" ht="14.25" customHeight="1">
      <c r="A100" s="15">
        <v>84</v>
      </c>
      <c r="B100" s="17" t="s">
        <v>105</v>
      </c>
      <c r="C100" s="12">
        <v>110</v>
      </c>
      <c r="D100" s="26">
        <f t="shared" si="5"/>
        <v>9.166666666666666</v>
      </c>
      <c r="E100" s="13">
        <v>643.77</v>
      </c>
      <c r="F100" s="13">
        <f t="shared" si="6"/>
        <v>669.5208</v>
      </c>
      <c r="G100" s="13">
        <v>1</v>
      </c>
      <c r="H100" s="13">
        <f t="shared" si="7"/>
        <v>643.77</v>
      </c>
      <c r="I100" s="13">
        <f t="shared" si="8"/>
        <v>669.5208</v>
      </c>
      <c r="J100" s="13">
        <v>937.43</v>
      </c>
      <c r="K100" s="26">
        <f t="shared" si="9"/>
        <v>74.3</v>
      </c>
    </row>
    <row r="101" spans="1:11" ht="14.25" customHeight="1">
      <c r="A101" s="15">
        <v>85</v>
      </c>
      <c r="B101" s="17" t="s">
        <v>106</v>
      </c>
      <c r="C101" s="12">
        <v>62</v>
      </c>
      <c r="D101" s="26">
        <f t="shared" si="5"/>
        <v>5.166666666666667</v>
      </c>
      <c r="E101" s="13">
        <v>643.77</v>
      </c>
      <c r="F101" s="13">
        <f t="shared" si="6"/>
        <v>669.5208</v>
      </c>
      <c r="G101" s="13">
        <v>1</v>
      </c>
      <c r="H101" s="13">
        <f t="shared" si="7"/>
        <v>643.77</v>
      </c>
      <c r="I101" s="13">
        <f t="shared" si="8"/>
        <v>669.5208</v>
      </c>
      <c r="J101" s="13">
        <v>262.64</v>
      </c>
      <c r="K101" s="26">
        <f t="shared" si="9"/>
        <v>41.6</v>
      </c>
    </row>
    <row r="102" spans="1:11" ht="14.25" customHeight="1">
      <c r="A102" s="15"/>
      <c r="B102" s="16" t="s">
        <v>94</v>
      </c>
      <c r="C102" s="9">
        <f>C103</f>
        <v>0</v>
      </c>
      <c r="D102" s="9">
        <f>D103</f>
        <v>0</v>
      </c>
      <c r="E102" s="13"/>
      <c r="F102" s="13"/>
      <c r="G102" s="8"/>
      <c r="H102" s="13"/>
      <c r="I102" s="13"/>
      <c r="J102" s="8">
        <f>J103</f>
        <v>0</v>
      </c>
      <c r="K102" s="8">
        <f>K103</f>
        <v>0</v>
      </c>
    </row>
    <row r="103" spans="1:11" ht="14.25" customHeight="1">
      <c r="A103" s="39">
        <v>86</v>
      </c>
      <c r="B103" s="17" t="s">
        <v>94</v>
      </c>
      <c r="C103" s="12">
        <v>0</v>
      </c>
      <c r="D103" s="26">
        <f t="shared" si="5"/>
        <v>0</v>
      </c>
      <c r="E103" s="13">
        <v>643.77</v>
      </c>
      <c r="F103" s="13">
        <f t="shared" si="6"/>
        <v>669.5208</v>
      </c>
      <c r="G103" s="13">
        <v>1.4</v>
      </c>
      <c r="H103" s="13">
        <f t="shared" si="7"/>
        <v>901.2779999999999</v>
      </c>
      <c r="I103" s="13">
        <f t="shared" si="8"/>
        <v>937.32912</v>
      </c>
      <c r="J103" s="13">
        <v>0</v>
      </c>
      <c r="K103" s="26">
        <f t="shared" si="9"/>
        <v>0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61">
      <selection activeCell="F77" sqref="F77:F92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33.00390625" style="0" customWidth="1"/>
    <col min="4" max="4" width="19.00390625" style="0" customWidth="1"/>
    <col min="5" max="5" width="33.125" style="0" customWidth="1"/>
    <col min="6" max="6" width="18.25390625" style="0" customWidth="1"/>
  </cols>
  <sheetData>
    <row r="1" spans="2:4" ht="15.75">
      <c r="B1" s="93" t="s">
        <v>111</v>
      </c>
      <c r="C1" s="93"/>
      <c r="D1" s="93"/>
    </row>
    <row r="2" spans="1:4" ht="21.75" customHeight="1">
      <c r="A2" s="1"/>
      <c r="B2" s="1"/>
      <c r="C2" s="1"/>
      <c r="D2" s="2" t="s">
        <v>0</v>
      </c>
    </row>
    <row r="3" spans="1:5" ht="65.25" customHeight="1">
      <c r="A3" s="92" t="s">
        <v>109</v>
      </c>
      <c r="B3" s="92"/>
      <c r="C3" s="92"/>
      <c r="D3" s="92"/>
      <c r="E3" s="87" t="s">
        <v>149</v>
      </c>
    </row>
    <row r="4" spans="1:4" ht="39.75" customHeight="1">
      <c r="A4" s="46"/>
      <c r="B4" s="46"/>
      <c r="C4" s="46">
        <v>2019</v>
      </c>
      <c r="D4" s="46">
        <v>2019</v>
      </c>
    </row>
    <row r="5" spans="1:4" ht="14.25" customHeight="1">
      <c r="A5" s="39">
        <v>1</v>
      </c>
      <c r="B5" s="46">
        <v>2</v>
      </c>
      <c r="C5" s="39"/>
      <c r="D5" s="39"/>
    </row>
    <row r="6" spans="1:6" ht="14.25" customHeight="1">
      <c r="A6" s="39"/>
      <c r="B6" s="47" t="s">
        <v>3</v>
      </c>
      <c r="C6" s="45">
        <v>87346392.3</v>
      </c>
      <c r="D6" s="45">
        <f>SUM(D7:D94)</f>
        <v>87346392.30000001</v>
      </c>
      <c r="F6" s="44">
        <f>SUM(F7:F94)</f>
        <v>87346392.30000001</v>
      </c>
    </row>
    <row r="7" spans="1:6" ht="14.25" customHeight="1">
      <c r="A7" s="39"/>
      <c r="B7" s="47"/>
      <c r="C7" s="49"/>
      <c r="D7" s="50">
        <f>C48</f>
        <v>292479.1</v>
      </c>
      <c r="E7" s="75" t="s">
        <v>138</v>
      </c>
      <c r="F7" s="91">
        <v>292479.1</v>
      </c>
    </row>
    <row r="8" spans="1:6" ht="14.25" customHeight="1">
      <c r="A8" s="39"/>
      <c r="B8" s="47" t="s">
        <v>4</v>
      </c>
      <c r="C8" s="45">
        <v>12611574.7</v>
      </c>
      <c r="D8" s="50">
        <f>C77</f>
        <v>317214.2</v>
      </c>
      <c r="E8" s="75" t="s">
        <v>72</v>
      </c>
      <c r="F8" s="91">
        <v>317214.2</v>
      </c>
    </row>
    <row r="9" spans="1:6" s="36" customFormat="1" ht="14.25" customHeight="1">
      <c r="A9" s="39">
        <v>1</v>
      </c>
      <c r="B9" s="37" t="s">
        <v>5</v>
      </c>
      <c r="C9" s="50">
        <v>575933.1</v>
      </c>
      <c r="D9" s="50">
        <f>C55</f>
        <v>2733333</v>
      </c>
      <c r="E9" s="75" t="s">
        <v>50</v>
      </c>
      <c r="F9" s="91">
        <v>2733333</v>
      </c>
    </row>
    <row r="10" spans="1:6" s="36" customFormat="1" ht="14.25" customHeight="1">
      <c r="A10" s="39">
        <v>2</v>
      </c>
      <c r="B10" s="37" t="s">
        <v>6</v>
      </c>
      <c r="C10" s="50">
        <v>548450.8</v>
      </c>
      <c r="D10" s="50">
        <f>C78</f>
        <v>980327</v>
      </c>
      <c r="E10" s="75" t="s">
        <v>73</v>
      </c>
      <c r="F10" s="91">
        <v>980327</v>
      </c>
    </row>
    <row r="11" spans="1:6" s="36" customFormat="1" ht="14.25" customHeight="1">
      <c r="A11" s="39">
        <v>3</v>
      </c>
      <c r="B11" s="37" t="s">
        <v>7</v>
      </c>
      <c r="C11" s="50">
        <v>512674.9</v>
      </c>
      <c r="D11" s="50">
        <f>C40</f>
        <v>4682529.7</v>
      </c>
      <c r="E11" s="75" t="s">
        <v>35</v>
      </c>
      <c r="F11" s="91">
        <v>4682529.7</v>
      </c>
    </row>
    <row r="12" spans="1:6" s="36" customFormat="1" ht="14.25" customHeight="1">
      <c r="A12" s="39">
        <v>4</v>
      </c>
      <c r="B12" s="37" t="s">
        <v>8</v>
      </c>
      <c r="C12" s="50">
        <v>956880.9</v>
      </c>
      <c r="D12" s="50">
        <f>C41</f>
        <v>2232399.1</v>
      </c>
      <c r="E12" s="75" t="s">
        <v>36</v>
      </c>
      <c r="F12" s="91">
        <v>2232399.1</v>
      </c>
    </row>
    <row r="13" spans="1:6" s="36" customFormat="1" ht="14.25" customHeight="1">
      <c r="A13" s="39">
        <v>5</v>
      </c>
      <c r="B13" s="37" t="s">
        <v>9</v>
      </c>
      <c r="C13" s="50">
        <v>392411.1</v>
      </c>
      <c r="D13" s="50">
        <f>C42</f>
        <v>906562.2000000001</v>
      </c>
      <c r="E13" s="75" t="s">
        <v>139</v>
      </c>
      <c r="F13" s="91">
        <v>906562.2000000001</v>
      </c>
    </row>
    <row r="14" spans="1:6" s="36" customFormat="1" ht="14.25" customHeight="1">
      <c r="A14" s="39">
        <v>6</v>
      </c>
      <c r="B14" s="37" t="s">
        <v>10</v>
      </c>
      <c r="C14" s="50">
        <v>409861.9</v>
      </c>
      <c r="D14" s="50">
        <f>C49</f>
        <v>228841</v>
      </c>
      <c r="E14" s="75" t="s">
        <v>44</v>
      </c>
      <c r="F14" s="91">
        <v>228841</v>
      </c>
    </row>
    <row r="15" spans="1:6" s="36" customFormat="1" ht="14.25" customHeight="1">
      <c r="A15" s="39">
        <v>7</v>
      </c>
      <c r="B15" s="37" t="s">
        <v>11</v>
      </c>
      <c r="C15" s="50">
        <v>229456.1</v>
      </c>
      <c r="D15" s="50">
        <f>C43</f>
        <v>345997</v>
      </c>
      <c r="E15" s="75" t="s">
        <v>140</v>
      </c>
      <c r="F15" s="91">
        <v>345997</v>
      </c>
    </row>
    <row r="16" spans="1:6" s="36" customFormat="1" ht="14.25" customHeight="1">
      <c r="A16" s="39">
        <v>8</v>
      </c>
      <c r="B16" s="37" t="s">
        <v>12</v>
      </c>
      <c r="C16" s="50">
        <v>512554.8</v>
      </c>
      <c r="D16" s="50">
        <f>C28</f>
        <v>282253.8</v>
      </c>
      <c r="E16" s="75" t="s">
        <v>24</v>
      </c>
      <c r="F16" s="91">
        <v>282253.8</v>
      </c>
    </row>
    <row r="17" spans="1:6" s="36" customFormat="1" ht="14.25" customHeight="1">
      <c r="A17" s="39">
        <v>9</v>
      </c>
      <c r="B17" s="37" t="s">
        <v>13</v>
      </c>
      <c r="C17" s="50">
        <v>482947.3</v>
      </c>
      <c r="D17" s="50">
        <f>C29</f>
        <v>410466.7</v>
      </c>
      <c r="E17" s="75" t="s">
        <v>25</v>
      </c>
      <c r="F17" s="91">
        <v>410466.7</v>
      </c>
    </row>
    <row r="18" spans="1:6" s="36" customFormat="1" ht="14.25" customHeight="1">
      <c r="A18" s="39">
        <v>10</v>
      </c>
      <c r="B18" s="37" t="s">
        <v>14</v>
      </c>
      <c r="C18" s="50">
        <v>2938765.8</v>
      </c>
      <c r="D18" s="50">
        <f>C100</f>
        <v>1431113.5999999999</v>
      </c>
      <c r="E18" s="75" t="s">
        <v>105</v>
      </c>
      <c r="F18" s="91">
        <v>1431113.5999999999</v>
      </c>
    </row>
    <row r="19" spans="1:6" s="36" customFormat="1" ht="14.25" customHeight="1">
      <c r="A19" s="39">
        <v>11</v>
      </c>
      <c r="B19" s="37" t="s">
        <v>15</v>
      </c>
      <c r="C19" s="50">
        <v>2197052.4</v>
      </c>
      <c r="D19" s="50">
        <f>C56</f>
        <v>355309.60000000003</v>
      </c>
      <c r="E19" s="75" t="s">
        <v>51</v>
      </c>
      <c r="F19" s="91">
        <v>355309.60000000003</v>
      </c>
    </row>
    <row r="20" spans="1:6" s="36" customFormat="1" ht="14.25" customHeight="1">
      <c r="A20" s="39">
        <v>12</v>
      </c>
      <c r="B20" s="37" t="s">
        <v>16</v>
      </c>
      <c r="C20" s="50">
        <v>295183.5</v>
      </c>
      <c r="D20" s="50">
        <f>C57</f>
        <v>227932.2</v>
      </c>
      <c r="E20" s="75" t="s">
        <v>52</v>
      </c>
      <c r="F20" s="91">
        <v>227932.2</v>
      </c>
    </row>
    <row r="21" spans="1:6" s="36" customFormat="1" ht="14.25" customHeight="1">
      <c r="A21" s="39">
        <v>13</v>
      </c>
      <c r="B21" s="37" t="s">
        <v>17</v>
      </c>
      <c r="C21" s="50">
        <v>382221.6</v>
      </c>
      <c r="D21" s="50">
        <f>C90</f>
        <v>1008410.3</v>
      </c>
      <c r="E21" s="75" t="s">
        <v>85</v>
      </c>
      <c r="F21" s="91">
        <v>1008410.3</v>
      </c>
    </row>
    <row r="22" spans="1:6" s="36" customFormat="1" ht="14.25" customHeight="1">
      <c r="A22" s="39">
        <v>14</v>
      </c>
      <c r="B22" s="37" t="s">
        <v>18</v>
      </c>
      <c r="C22" s="50">
        <v>344011.10000000003</v>
      </c>
      <c r="D22" s="50">
        <f>C44</f>
        <v>631551.5</v>
      </c>
      <c r="E22" s="75" t="s">
        <v>141</v>
      </c>
      <c r="F22" s="91">
        <v>631551.5</v>
      </c>
    </row>
    <row r="23" spans="1:6" s="36" customFormat="1" ht="14.25" customHeight="1">
      <c r="A23" s="39">
        <v>15</v>
      </c>
      <c r="B23" s="37" t="s">
        <v>19</v>
      </c>
      <c r="C23" s="50">
        <v>447255.2</v>
      </c>
      <c r="D23" s="50">
        <f>C58</f>
        <v>1391484.4000000001</v>
      </c>
      <c r="E23" s="75" t="s">
        <v>142</v>
      </c>
      <c r="F23" s="91">
        <v>1391484.4000000001</v>
      </c>
    </row>
    <row r="24" spans="1:6" s="36" customFormat="1" ht="14.25" customHeight="1">
      <c r="A24" s="39">
        <v>16</v>
      </c>
      <c r="B24" s="37" t="s">
        <v>20</v>
      </c>
      <c r="C24" s="50">
        <v>461120</v>
      </c>
      <c r="D24" s="50">
        <f>C79</f>
        <v>759863.6</v>
      </c>
      <c r="E24" s="75" t="s">
        <v>74</v>
      </c>
      <c r="F24" s="91">
        <v>759863.6</v>
      </c>
    </row>
    <row r="25" spans="1:6" s="36" customFormat="1" ht="14.25" customHeight="1">
      <c r="A25" s="39">
        <v>17</v>
      </c>
      <c r="B25" s="37" t="s">
        <v>21</v>
      </c>
      <c r="C25" s="50">
        <v>515728.9</v>
      </c>
      <c r="D25" s="50">
        <f>C59</f>
        <v>660529.1</v>
      </c>
      <c r="E25" s="75" t="s">
        <v>54</v>
      </c>
      <c r="F25" s="91">
        <v>660529.1</v>
      </c>
    </row>
    <row r="26" spans="1:6" s="36" customFormat="1" ht="14.25" customHeight="1">
      <c r="A26" s="39">
        <v>18</v>
      </c>
      <c r="B26" s="37" t="s">
        <v>22</v>
      </c>
      <c r="C26" s="50">
        <v>409065.3</v>
      </c>
      <c r="D26" s="50">
        <f>C80</f>
        <v>474998.1</v>
      </c>
      <c r="E26" s="75" t="s">
        <v>75</v>
      </c>
      <c r="F26" s="91">
        <v>474998.1</v>
      </c>
    </row>
    <row r="27" spans="1:6" ht="14.25" customHeight="1">
      <c r="A27" s="39"/>
      <c r="B27" s="47" t="s">
        <v>23</v>
      </c>
      <c r="C27" s="45">
        <v>4785229.699999999</v>
      </c>
      <c r="D27" s="50">
        <f>C45</f>
        <v>4879881.9</v>
      </c>
      <c r="E27" s="75" t="s">
        <v>40</v>
      </c>
      <c r="F27" s="91">
        <v>4879881.9</v>
      </c>
    </row>
    <row r="28" spans="1:6" s="36" customFormat="1" ht="14.25" customHeight="1">
      <c r="A28" s="39">
        <v>19</v>
      </c>
      <c r="B28" s="37" t="s">
        <v>24</v>
      </c>
      <c r="C28" s="50">
        <v>282253.8</v>
      </c>
      <c r="D28" s="50">
        <f>C60</f>
        <v>599888.2</v>
      </c>
      <c r="E28" s="75" t="s">
        <v>143</v>
      </c>
      <c r="F28" s="91">
        <v>599888.2</v>
      </c>
    </row>
    <row r="29" spans="1:6" s="36" customFormat="1" ht="14.25" customHeight="1">
      <c r="A29" s="39">
        <v>20</v>
      </c>
      <c r="B29" s="37" t="s">
        <v>25</v>
      </c>
      <c r="C29" s="50">
        <v>410466.7</v>
      </c>
      <c r="D29" s="50">
        <f>C81</f>
        <v>1640705.4000000001</v>
      </c>
      <c r="E29" s="75" t="s">
        <v>76</v>
      </c>
      <c r="F29" s="91">
        <v>1640705.4000000001</v>
      </c>
    </row>
    <row r="30" spans="1:6" s="36" customFormat="1" ht="14.25" customHeight="1">
      <c r="A30" s="39">
        <v>21</v>
      </c>
      <c r="B30" s="37" t="s">
        <v>26</v>
      </c>
      <c r="C30" s="50">
        <v>445994.5</v>
      </c>
      <c r="D30" s="50">
        <f>C88</f>
        <v>1034365.3</v>
      </c>
      <c r="E30" s="75" t="s">
        <v>83</v>
      </c>
      <c r="F30" s="91">
        <v>1034365.3</v>
      </c>
    </row>
    <row r="31" spans="1:6" s="36" customFormat="1" ht="14.25" customHeight="1">
      <c r="A31" s="39">
        <v>22</v>
      </c>
      <c r="B31" s="41" t="s">
        <v>107</v>
      </c>
      <c r="C31" s="50">
        <v>28095.7</v>
      </c>
      <c r="D31" s="50">
        <f>C94</f>
        <v>213297.30000000002</v>
      </c>
      <c r="E31" s="75" t="s">
        <v>89</v>
      </c>
      <c r="F31" s="91">
        <v>213297.30000000002</v>
      </c>
    </row>
    <row r="32" spans="1:6" s="36" customFormat="1" ht="14.25" customHeight="1">
      <c r="A32" s="39">
        <v>23</v>
      </c>
      <c r="B32" s="37" t="s">
        <v>27</v>
      </c>
      <c r="C32" s="50">
        <v>499547.7</v>
      </c>
      <c r="D32" s="50">
        <f>C50</f>
        <v>3296833</v>
      </c>
      <c r="E32" s="75" t="s">
        <v>45</v>
      </c>
      <c r="F32" s="91">
        <v>3296833</v>
      </c>
    </row>
    <row r="33" spans="1:6" s="36" customFormat="1" ht="14.25" customHeight="1">
      <c r="A33" s="39">
        <v>24</v>
      </c>
      <c r="B33" s="37" t="s">
        <v>28</v>
      </c>
      <c r="C33" s="50">
        <v>456500.8</v>
      </c>
      <c r="D33" s="50">
        <f>C82</f>
        <v>1898401.5</v>
      </c>
      <c r="E33" s="75" t="s">
        <v>77</v>
      </c>
      <c r="F33" s="91">
        <v>1898401.5</v>
      </c>
    </row>
    <row r="34" spans="1:6" s="36" customFormat="1" ht="14.25" customHeight="1">
      <c r="A34" s="39">
        <v>25</v>
      </c>
      <c r="B34" s="37" t="s">
        <v>29</v>
      </c>
      <c r="C34" s="50">
        <v>1323923.4</v>
      </c>
      <c r="D34" s="50">
        <f>C65</f>
        <v>1517786.6</v>
      </c>
      <c r="E34" s="75" t="s">
        <v>60</v>
      </c>
      <c r="F34" s="91">
        <v>1517786.6</v>
      </c>
    </row>
    <row r="35" spans="1:6" s="36" customFormat="1" ht="14.25" customHeight="1">
      <c r="A35" s="39">
        <v>26</v>
      </c>
      <c r="B35" s="37" t="s">
        <v>30</v>
      </c>
      <c r="C35" s="50">
        <v>503120.1</v>
      </c>
      <c r="D35" s="50">
        <f>C91</f>
        <v>1164250.2</v>
      </c>
      <c r="E35" s="75" t="s">
        <v>86</v>
      </c>
      <c r="F35" s="91">
        <v>1164250.2</v>
      </c>
    </row>
    <row r="36" spans="1:6" s="36" customFormat="1" ht="14.25" customHeight="1">
      <c r="A36" s="39">
        <v>27</v>
      </c>
      <c r="B36" s="37" t="s">
        <v>31</v>
      </c>
      <c r="C36" s="50">
        <v>377225.7</v>
      </c>
      <c r="D36" s="50">
        <f>C46</f>
        <v>1869338.1</v>
      </c>
      <c r="E36" s="75" t="s">
        <v>41</v>
      </c>
      <c r="F36" s="91">
        <v>1869338.1</v>
      </c>
    </row>
    <row r="37" spans="1:6" s="36" customFormat="1" ht="14.25" customHeight="1">
      <c r="A37" s="39">
        <v>28</v>
      </c>
      <c r="B37" s="37" t="s">
        <v>32</v>
      </c>
      <c r="C37" s="50">
        <v>207530.1</v>
      </c>
      <c r="D37" s="50">
        <f>C92</f>
        <v>767241.3</v>
      </c>
      <c r="E37" s="75" t="s">
        <v>87</v>
      </c>
      <c r="F37" s="91">
        <v>767241.3</v>
      </c>
    </row>
    <row r="38" spans="1:6" s="36" customFormat="1" ht="14.25" customHeight="1">
      <c r="A38" s="39">
        <v>29</v>
      </c>
      <c r="B38" s="37" t="s">
        <v>33</v>
      </c>
      <c r="C38" s="50">
        <v>250571.19999999998</v>
      </c>
      <c r="D38" s="50">
        <f>C93</f>
        <v>603414.6</v>
      </c>
      <c r="E38" s="75" t="s">
        <v>88</v>
      </c>
      <c r="F38" s="91">
        <v>603414.6</v>
      </c>
    </row>
    <row r="39" spans="1:6" ht="14.25" customHeight="1">
      <c r="A39" s="39"/>
      <c r="B39" s="47" t="s">
        <v>34</v>
      </c>
      <c r="C39" s="45">
        <v>15548259.5</v>
      </c>
      <c r="D39" s="50">
        <f>C30</f>
        <v>445994.5</v>
      </c>
      <c r="E39" s="75" t="s">
        <v>26</v>
      </c>
      <c r="F39" s="91">
        <v>445994.5</v>
      </c>
    </row>
    <row r="40" spans="1:6" s="36" customFormat="1" ht="14.25" customHeight="1">
      <c r="A40" s="39">
        <v>30</v>
      </c>
      <c r="B40" s="37" t="s">
        <v>35</v>
      </c>
      <c r="C40" s="50">
        <v>4682529.7</v>
      </c>
      <c r="D40" s="50">
        <f>C51</f>
        <v>688219</v>
      </c>
      <c r="E40" s="75" t="s">
        <v>46</v>
      </c>
      <c r="F40" s="91">
        <v>688219</v>
      </c>
    </row>
    <row r="41" spans="1:6" s="36" customFormat="1" ht="14.25" customHeight="1">
      <c r="A41" s="39">
        <v>31</v>
      </c>
      <c r="B41" s="37" t="s">
        <v>36</v>
      </c>
      <c r="C41" s="50">
        <v>2232399.1</v>
      </c>
      <c r="D41" s="50">
        <f>C9</f>
        <v>575933.1</v>
      </c>
      <c r="E41" s="75" t="s">
        <v>5</v>
      </c>
      <c r="F41" s="91">
        <v>575933.1</v>
      </c>
    </row>
    <row r="42" spans="1:6" s="36" customFormat="1" ht="14.25" customHeight="1">
      <c r="A42" s="39">
        <v>32</v>
      </c>
      <c r="B42" s="37" t="s">
        <v>37</v>
      </c>
      <c r="C42" s="50">
        <v>906562.2000000001</v>
      </c>
      <c r="D42" s="50">
        <f>C10</f>
        <v>548450.8</v>
      </c>
      <c r="E42" s="75" t="s">
        <v>6</v>
      </c>
      <c r="F42" s="91">
        <v>548450.8</v>
      </c>
    </row>
    <row r="43" spans="1:6" s="36" customFormat="1" ht="14.25" customHeight="1">
      <c r="A43" s="39">
        <v>33</v>
      </c>
      <c r="B43" s="37" t="s">
        <v>38</v>
      </c>
      <c r="C43" s="50">
        <v>345997</v>
      </c>
      <c r="D43" s="50">
        <f>C11</f>
        <v>512674.9</v>
      </c>
      <c r="E43" s="75" t="s">
        <v>7</v>
      </c>
      <c r="F43" s="91">
        <v>512674.9</v>
      </c>
    </row>
    <row r="44" spans="1:6" s="36" customFormat="1" ht="14.25" customHeight="1">
      <c r="A44" s="39">
        <v>34</v>
      </c>
      <c r="B44" s="37" t="s">
        <v>39</v>
      </c>
      <c r="C44" s="50">
        <v>631551.5</v>
      </c>
      <c r="D44" s="50">
        <f>C52</f>
        <v>1296994.4</v>
      </c>
      <c r="E44" s="75" t="s">
        <v>47</v>
      </c>
      <c r="F44" s="91">
        <v>1296994.4</v>
      </c>
    </row>
    <row r="45" spans="1:6" s="36" customFormat="1" ht="14.25" customHeight="1">
      <c r="A45" s="39">
        <v>35</v>
      </c>
      <c r="B45" s="37" t="s">
        <v>40</v>
      </c>
      <c r="C45" s="50">
        <v>4879881.9</v>
      </c>
      <c r="D45" s="50">
        <f>C32</f>
        <v>499547.7</v>
      </c>
      <c r="E45" s="75" t="s">
        <v>27</v>
      </c>
      <c r="F45" s="91">
        <v>499547.7</v>
      </c>
    </row>
    <row r="46" spans="1:6" s="36" customFormat="1" ht="14.25" customHeight="1">
      <c r="A46" s="39">
        <v>36</v>
      </c>
      <c r="B46" s="37" t="s">
        <v>41</v>
      </c>
      <c r="C46" s="50">
        <v>1869338.1</v>
      </c>
      <c r="D46" s="50">
        <f>C12</f>
        <v>956880.9</v>
      </c>
      <c r="E46" s="75" t="s">
        <v>8</v>
      </c>
      <c r="F46" s="91">
        <v>956880.9</v>
      </c>
    </row>
    <row r="47" spans="1:6" ht="14.25" customHeight="1">
      <c r="A47" s="39"/>
      <c r="B47" s="47" t="s">
        <v>42</v>
      </c>
      <c r="C47" s="45">
        <v>7971161</v>
      </c>
      <c r="D47" s="50">
        <f>C13</f>
        <v>392411.1</v>
      </c>
      <c r="E47" s="75" t="s">
        <v>9</v>
      </c>
      <c r="F47" s="91">
        <v>392411.1</v>
      </c>
    </row>
    <row r="48" spans="1:6" s="36" customFormat="1" ht="14.25" customHeight="1">
      <c r="A48" s="39">
        <v>37</v>
      </c>
      <c r="B48" s="37" t="s">
        <v>43</v>
      </c>
      <c r="C48" s="50">
        <v>292479.1</v>
      </c>
      <c r="D48" s="50">
        <f>C83</f>
        <v>2047942.4</v>
      </c>
      <c r="E48" s="75" t="s">
        <v>78</v>
      </c>
      <c r="F48" s="91">
        <v>2047942.4</v>
      </c>
    </row>
    <row r="49" spans="1:6" s="36" customFormat="1" ht="14.25" customHeight="1">
      <c r="A49" s="39">
        <v>38</v>
      </c>
      <c r="B49" s="37" t="s">
        <v>44</v>
      </c>
      <c r="C49" s="50">
        <v>228841</v>
      </c>
      <c r="D49" s="50">
        <f>C33</f>
        <v>456500.8</v>
      </c>
      <c r="E49" s="75" t="s">
        <v>28</v>
      </c>
      <c r="F49" s="91">
        <v>456500.8</v>
      </c>
    </row>
    <row r="50" spans="1:6" s="36" customFormat="1" ht="14.25" customHeight="1">
      <c r="A50" s="39">
        <v>39</v>
      </c>
      <c r="B50" s="37" t="s">
        <v>45</v>
      </c>
      <c r="C50" s="50">
        <v>3296833</v>
      </c>
      <c r="D50" s="50">
        <f>C14</f>
        <v>409861.9</v>
      </c>
      <c r="E50" s="75" t="s">
        <v>10</v>
      </c>
      <c r="F50" s="91">
        <v>409861.9</v>
      </c>
    </row>
    <row r="51" spans="1:6" s="36" customFormat="1" ht="14.25" customHeight="1">
      <c r="A51" s="39">
        <v>40</v>
      </c>
      <c r="B51" s="37" t="s">
        <v>46</v>
      </c>
      <c r="C51" s="50">
        <v>688219</v>
      </c>
      <c r="D51" s="50">
        <f>C84</f>
        <v>1845046.3</v>
      </c>
      <c r="E51" s="75" t="s">
        <v>79</v>
      </c>
      <c r="F51" s="91">
        <v>1845046.3</v>
      </c>
    </row>
    <row r="52" spans="1:6" s="36" customFormat="1" ht="14.25" customHeight="1">
      <c r="A52" s="39">
        <v>41</v>
      </c>
      <c r="B52" s="37" t="s">
        <v>47</v>
      </c>
      <c r="C52" s="50">
        <v>1296994.4</v>
      </c>
      <c r="D52" s="50">
        <f>C61</f>
        <v>555269.4</v>
      </c>
      <c r="E52" s="75" t="s">
        <v>56</v>
      </c>
      <c r="F52" s="91">
        <v>555269.4</v>
      </c>
    </row>
    <row r="53" spans="1:6" s="36" customFormat="1" ht="14.25" customHeight="1">
      <c r="A53" s="39">
        <v>42</v>
      </c>
      <c r="B53" s="37" t="s">
        <v>48</v>
      </c>
      <c r="C53" s="50">
        <v>2167794.5</v>
      </c>
      <c r="D53" s="50">
        <f>C15</f>
        <v>229456.1</v>
      </c>
      <c r="E53" s="75" t="s">
        <v>11</v>
      </c>
      <c r="F53" s="91">
        <v>229456.1</v>
      </c>
    </row>
    <row r="54" spans="1:6" ht="14.25" customHeight="1">
      <c r="A54" s="39"/>
      <c r="B54" s="47" t="s">
        <v>49</v>
      </c>
      <c r="C54" s="45">
        <v>14017653.2</v>
      </c>
      <c r="D54" s="50">
        <f>C70</f>
        <v>555377.1</v>
      </c>
      <c r="E54" s="75" t="s">
        <v>65</v>
      </c>
      <c r="F54" s="91">
        <v>555377.1</v>
      </c>
    </row>
    <row r="55" spans="1:6" s="36" customFormat="1" ht="14.25" customHeight="1">
      <c r="A55" s="39">
        <v>43</v>
      </c>
      <c r="B55" s="37" t="s">
        <v>50</v>
      </c>
      <c r="C55" s="50">
        <v>2733333</v>
      </c>
      <c r="D55" s="50">
        <f>C16</f>
        <v>512554.8</v>
      </c>
      <c r="E55" s="75" t="s">
        <v>12</v>
      </c>
      <c r="F55" s="91">
        <v>512554.8</v>
      </c>
    </row>
    <row r="56" spans="1:6" s="36" customFormat="1" ht="14.25" customHeight="1">
      <c r="A56" s="39">
        <v>44</v>
      </c>
      <c r="B56" s="37" t="s">
        <v>51</v>
      </c>
      <c r="C56" s="50">
        <v>355309.60000000003</v>
      </c>
      <c r="D56" s="50">
        <f>C35</f>
        <v>503120.1</v>
      </c>
      <c r="E56" s="75" t="s">
        <v>30</v>
      </c>
      <c r="F56" s="91">
        <v>503120.1</v>
      </c>
    </row>
    <row r="57" spans="1:6" s="36" customFormat="1" ht="14.25" customHeight="1">
      <c r="A57" s="39">
        <v>45</v>
      </c>
      <c r="B57" s="37" t="s">
        <v>52</v>
      </c>
      <c r="C57" s="50">
        <v>227932.2</v>
      </c>
      <c r="D57" s="50">
        <f>C17</f>
        <v>482947.3</v>
      </c>
      <c r="E57" s="75" t="s">
        <v>13</v>
      </c>
      <c r="F57" s="91">
        <v>482947.3</v>
      </c>
    </row>
    <row r="58" spans="1:6" s="36" customFormat="1" ht="14.25" customHeight="1">
      <c r="A58" s="39">
        <v>46</v>
      </c>
      <c r="B58" s="37" t="s">
        <v>53</v>
      </c>
      <c r="C58" s="50">
        <v>1391484.4000000001</v>
      </c>
      <c r="D58" s="50">
        <f>C95</f>
        <v>78300.90000000001</v>
      </c>
      <c r="E58" s="75" t="s">
        <v>90</v>
      </c>
      <c r="F58" s="91">
        <v>78300.90000000001</v>
      </c>
    </row>
    <row r="59" spans="1:6" s="36" customFormat="1" ht="14.25" customHeight="1">
      <c r="A59" s="39">
        <v>47</v>
      </c>
      <c r="B59" s="37" t="s">
        <v>54</v>
      </c>
      <c r="C59" s="50">
        <v>660529.1</v>
      </c>
      <c r="D59" s="50">
        <f>C19</f>
        <v>2197052.4</v>
      </c>
      <c r="E59" s="75" t="s">
        <v>15</v>
      </c>
      <c r="F59" s="91">
        <v>2197052.4</v>
      </c>
    </row>
    <row r="60" spans="1:6" s="36" customFormat="1" ht="14.25" customHeight="1">
      <c r="A60" s="39">
        <v>48</v>
      </c>
      <c r="B60" s="37" t="s">
        <v>55</v>
      </c>
      <c r="C60" s="50">
        <v>599888.2</v>
      </c>
      <c r="D60" s="50">
        <f>C36</f>
        <v>377225.7</v>
      </c>
      <c r="E60" s="75" t="s">
        <v>31</v>
      </c>
      <c r="F60" s="91">
        <v>377225.7</v>
      </c>
    </row>
    <row r="61" spans="1:6" s="36" customFormat="1" ht="14.25" customHeight="1">
      <c r="A61" s="39">
        <v>49</v>
      </c>
      <c r="B61" s="37" t="s">
        <v>56</v>
      </c>
      <c r="C61" s="50">
        <v>555269.4</v>
      </c>
      <c r="D61" s="50">
        <f>C62</f>
        <v>945167</v>
      </c>
      <c r="E61" s="75" t="s">
        <v>57</v>
      </c>
      <c r="F61" s="91">
        <v>945167</v>
      </c>
    </row>
    <row r="62" spans="1:6" s="36" customFormat="1" ht="14.25" customHeight="1">
      <c r="A62" s="39">
        <v>50</v>
      </c>
      <c r="B62" s="37" t="s">
        <v>57</v>
      </c>
      <c r="C62" s="50">
        <v>945167</v>
      </c>
      <c r="D62" s="50">
        <f>C37</f>
        <v>207530.1</v>
      </c>
      <c r="E62" s="75" t="s">
        <v>32</v>
      </c>
      <c r="F62" s="91">
        <v>207530.1</v>
      </c>
    </row>
    <row r="63" spans="1:6" s="36" customFormat="1" ht="14.25" customHeight="1">
      <c r="A63" s="39">
        <v>51</v>
      </c>
      <c r="B63" s="37" t="s">
        <v>58</v>
      </c>
      <c r="C63" s="50">
        <v>1511750.5</v>
      </c>
      <c r="D63" s="50">
        <f>C85</f>
        <v>1601528.5999999999</v>
      </c>
      <c r="E63" s="75" t="s">
        <v>80</v>
      </c>
      <c r="F63" s="91">
        <v>1601528.5999999999</v>
      </c>
    </row>
    <row r="64" spans="1:6" s="36" customFormat="1" ht="14.25" customHeight="1">
      <c r="A64" s="39">
        <v>52</v>
      </c>
      <c r="B64" s="37" t="s">
        <v>59</v>
      </c>
      <c r="C64" s="50">
        <v>566004.1</v>
      </c>
      <c r="D64" s="50">
        <f>C86</f>
        <v>1414678.1</v>
      </c>
      <c r="E64" s="75" t="s">
        <v>81</v>
      </c>
      <c r="F64" s="91">
        <v>1414678.1</v>
      </c>
    </row>
    <row r="65" spans="1:6" s="36" customFormat="1" ht="14.25" customHeight="1">
      <c r="A65" s="39">
        <v>53</v>
      </c>
      <c r="B65" s="37" t="s">
        <v>60</v>
      </c>
      <c r="C65" s="50">
        <v>1517786.6</v>
      </c>
      <c r="D65" s="50">
        <f>C63</f>
        <v>1511750.5</v>
      </c>
      <c r="E65" s="75" t="s">
        <v>58</v>
      </c>
      <c r="F65" s="91">
        <v>1511750.5</v>
      </c>
    </row>
    <row r="66" spans="1:6" s="36" customFormat="1" ht="14.25" customHeight="1">
      <c r="A66" s="39">
        <v>54</v>
      </c>
      <c r="B66" s="37" t="s">
        <v>61</v>
      </c>
      <c r="C66" s="50">
        <v>1228950.2999999998</v>
      </c>
      <c r="D66" s="50">
        <f>C20</f>
        <v>295183.5</v>
      </c>
      <c r="E66" s="75" t="s">
        <v>16</v>
      </c>
      <c r="F66" s="91">
        <v>295183.5</v>
      </c>
    </row>
    <row r="67" spans="1:6" s="36" customFormat="1" ht="14.25" customHeight="1">
      <c r="A67" s="39">
        <v>55</v>
      </c>
      <c r="B67" s="37" t="s">
        <v>62</v>
      </c>
      <c r="C67" s="50">
        <v>1189813.4</v>
      </c>
      <c r="D67" s="50">
        <f>C64</f>
        <v>566004.1</v>
      </c>
      <c r="E67" s="75" t="s">
        <v>59</v>
      </c>
      <c r="F67" s="91">
        <v>566004.1</v>
      </c>
    </row>
    <row r="68" spans="1:6" s="36" customFormat="1" ht="14.25" customHeight="1">
      <c r="A68" s="39">
        <v>56</v>
      </c>
      <c r="B68" s="37" t="s">
        <v>63</v>
      </c>
      <c r="C68" s="50">
        <v>534435.4</v>
      </c>
      <c r="D68" s="50">
        <f>C38</f>
        <v>250571.19999999998</v>
      </c>
      <c r="E68" s="75" t="s">
        <v>33</v>
      </c>
      <c r="F68" s="91">
        <v>250571.19999999998</v>
      </c>
    </row>
    <row r="69" spans="1:6" ht="14.25" customHeight="1">
      <c r="A69" s="39"/>
      <c r="B69" s="47" t="s">
        <v>64</v>
      </c>
      <c r="C69" s="45">
        <v>7334981.5</v>
      </c>
      <c r="D69" s="50">
        <f>C53</f>
        <v>2167794.5</v>
      </c>
      <c r="E69" s="75" t="s">
        <v>48</v>
      </c>
      <c r="F69" s="91">
        <v>2167794.5</v>
      </c>
    </row>
    <row r="70" spans="1:6" s="36" customFormat="1" ht="14.25" customHeight="1">
      <c r="A70" s="39">
        <v>57</v>
      </c>
      <c r="B70" s="37" t="s">
        <v>65</v>
      </c>
      <c r="C70" s="50">
        <v>555377.1</v>
      </c>
      <c r="D70" s="50">
        <f>C21</f>
        <v>382221.6</v>
      </c>
      <c r="E70" s="75" t="s">
        <v>17</v>
      </c>
      <c r="F70" s="91">
        <v>382221.6</v>
      </c>
    </row>
    <row r="71" spans="1:6" s="36" customFormat="1" ht="14.25" customHeight="1">
      <c r="A71" s="39">
        <v>58</v>
      </c>
      <c r="B71" s="37" t="s">
        <v>66</v>
      </c>
      <c r="C71" s="50">
        <v>2053881.5999999999</v>
      </c>
      <c r="D71" s="50">
        <f>C66</f>
        <v>1228950.2999999998</v>
      </c>
      <c r="E71" s="75" t="s">
        <v>61</v>
      </c>
      <c r="F71" s="91">
        <v>1228950.2999999998</v>
      </c>
    </row>
    <row r="72" spans="1:6" s="36" customFormat="1" ht="14.25" customHeight="1">
      <c r="A72" s="39">
        <v>59</v>
      </c>
      <c r="B72" s="37" t="s">
        <v>67</v>
      </c>
      <c r="C72" s="50">
        <v>1051794.8</v>
      </c>
      <c r="D72" s="50">
        <f>C67</f>
        <v>1189813.4</v>
      </c>
      <c r="E72" s="75" t="s">
        <v>62</v>
      </c>
      <c r="F72" s="91">
        <v>1189813.4</v>
      </c>
    </row>
    <row r="73" spans="1:6" s="36" customFormat="1" ht="14.25" customHeight="1">
      <c r="A73" s="39">
        <v>60</v>
      </c>
      <c r="B73" s="37" t="s">
        <v>68</v>
      </c>
      <c r="C73" s="50">
        <v>1175815.3</v>
      </c>
      <c r="D73" s="50">
        <f>C96</f>
        <v>345392</v>
      </c>
      <c r="E73" s="75" t="s">
        <v>91</v>
      </c>
      <c r="F73" s="91">
        <v>345392</v>
      </c>
    </row>
    <row r="74" spans="1:6" s="36" customFormat="1" ht="14.25" customHeight="1">
      <c r="A74" s="39">
        <v>61</v>
      </c>
      <c r="B74" s="37" t="s">
        <v>69</v>
      </c>
      <c r="C74" s="50">
        <v>421308.8</v>
      </c>
      <c r="D74" s="50">
        <f>C71</f>
        <v>2053881.5999999999</v>
      </c>
      <c r="E74" s="75" t="s">
        <v>66</v>
      </c>
      <c r="F74" s="91">
        <v>2053881.5999999999</v>
      </c>
    </row>
    <row r="75" spans="1:6" s="36" customFormat="1" ht="14.25" customHeight="1">
      <c r="A75" s="39">
        <v>62</v>
      </c>
      <c r="B75" s="37" t="s">
        <v>70</v>
      </c>
      <c r="C75" s="50">
        <v>2076803.9</v>
      </c>
      <c r="D75" s="50">
        <f>C22</f>
        <v>344011.10000000003</v>
      </c>
      <c r="E75" s="75" t="s">
        <v>18</v>
      </c>
      <c r="F75" s="91">
        <v>344011.10000000003</v>
      </c>
    </row>
    <row r="76" spans="1:6" ht="14.25" customHeight="1">
      <c r="A76" s="39"/>
      <c r="B76" s="47" t="s">
        <v>71</v>
      </c>
      <c r="C76" s="51">
        <v>14710813.2</v>
      </c>
      <c r="D76" s="50">
        <f>C23</f>
        <v>447255.2</v>
      </c>
      <c r="E76" s="75" t="s">
        <v>19</v>
      </c>
      <c r="F76" s="91">
        <v>447255.2</v>
      </c>
    </row>
    <row r="77" spans="1:6" s="36" customFormat="1" ht="14.25" customHeight="1">
      <c r="A77" s="39">
        <v>63</v>
      </c>
      <c r="B77" s="37" t="s">
        <v>72</v>
      </c>
      <c r="C77" s="50">
        <v>317214.2</v>
      </c>
      <c r="D77" s="50">
        <f>C24</f>
        <v>461120</v>
      </c>
      <c r="E77" s="75" t="s">
        <v>20</v>
      </c>
      <c r="F77" s="91">
        <v>461120</v>
      </c>
    </row>
    <row r="78" spans="1:6" s="36" customFormat="1" ht="14.25" customHeight="1">
      <c r="A78" s="39">
        <v>64</v>
      </c>
      <c r="B78" s="37" t="s">
        <v>73</v>
      </c>
      <c r="C78" s="50">
        <v>980327</v>
      </c>
      <c r="D78" s="50">
        <f>C87</f>
        <v>695742.7</v>
      </c>
      <c r="E78" s="75" t="s">
        <v>82</v>
      </c>
      <c r="F78" s="91">
        <v>695742.7</v>
      </c>
    </row>
    <row r="79" spans="1:6" s="36" customFormat="1" ht="14.25" customHeight="1">
      <c r="A79" s="39">
        <v>65</v>
      </c>
      <c r="B79" s="37" t="s">
        <v>74</v>
      </c>
      <c r="C79" s="50">
        <v>759863.6</v>
      </c>
      <c r="D79" s="50">
        <f>C25</f>
        <v>515728.9</v>
      </c>
      <c r="E79" s="75" t="s">
        <v>21</v>
      </c>
      <c r="F79" s="91">
        <v>515728.9</v>
      </c>
    </row>
    <row r="80" spans="1:6" s="36" customFormat="1" ht="14.25" customHeight="1">
      <c r="A80" s="39">
        <v>66</v>
      </c>
      <c r="B80" s="37" t="s">
        <v>75</v>
      </c>
      <c r="C80" s="50">
        <v>474998.1</v>
      </c>
      <c r="D80" s="50">
        <f>C72</f>
        <v>1051794.8</v>
      </c>
      <c r="E80" s="75" t="s">
        <v>67</v>
      </c>
      <c r="F80" s="91">
        <v>1051794.8</v>
      </c>
    </row>
    <row r="81" spans="1:6" s="36" customFormat="1" ht="14.25" customHeight="1">
      <c r="A81" s="39">
        <v>67</v>
      </c>
      <c r="B81" s="37" t="s">
        <v>76</v>
      </c>
      <c r="C81" s="50">
        <v>1640705.4000000001</v>
      </c>
      <c r="D81" s="50">
        <f>C68</f>
        <v>534435.4</v>
      </c>
      <c r="E81" s="75" t="s">
        <v>63</v>
      </c>
      <c r="F81" s="91">
        <v>534435.4</v>
      </c>
    </row>
    <row r="82" spans="1:6" s="36" customFormat="1" ht="14.25" customHeight="1">
      <c r="A82" s="39">
        <v>68</v>
      </c>
      <c r="B82" s="37" t="s">
        <v>77</v>
      </c>
      <c r="C82" s="50">
        <v>1898401.5</v>
      </c>
      <c r="D82" s="50">
        <f>C75</f>
        <v>2076803.9</v>
      </c>
      <c r="E82" s="75" t="s">
        <v>70</v>
      </c>
      <c r="F82" s="91">
        <v>2076803.9</v>
      </c>
    </row>
    <row r="83" spans="1:6" s="36" customFormat="1" ht="14.25" customHeight="1">
      <c r="A83" s="39">
        <v>69</v>
      </c>
      <c r="B83" s="37" t="s">
        <v>78</v>
      </c>
      <c r="C83" s="50">
        <v>2047942.4</v>
      </c>
      <c r="D83" s="50">
        <f>C26</f>
        <v>409065.3</v>
      </c>
      <c r="E83" s="75" t="s">
        <v>22</v>
      </c>
      <c r="F83" s="91">
        <v>409065.3</v>
      </c>
    </row>
    <row r="84" spans="1:6" s="36" customFormat="1" ht="14.25" customHeight="1">
      <c r="A84" s="39">
        <v>70</v>
      </c>
      <c r="B84" s="37" t="s">
        <v>79</v>
      </c>
      <c r="C84" s="50">
        <v>1845046.3</v>
      </c>
      <c r="D84" s="50">
        <f>C18</f>
        <v>2938765.8</v>
      </c>
      <c r="E84" s="75" t="s">
        <v>144</v>
      </c>
      <c r="F84" s="91">
        <v>2938765.8</v>
      </c>
    </row>
    <row r="85" spans="1:6" s="36" customFormat="1" ht="14.25" customHeight="1">
      <c r="A85" s="39">
        <v>71</v>
      </c>
      <c r="B85" s="37" t="s">
        <v>80</v>
      </c>
      <c r="C85" s="50">
        <v>1601528.5999999999</v>
      </c>
      <c r="D85" s="50">
        <f>C34</f>
        <v>1323923.4</v>
      </c>
      <c r="E85" s="75" t="s">
        <v>145</v>
      </c>
      <c r="F85" s="91">
        <v>1323923.4</v>
      </c>
    </row>
    <row r="86" spans="1:6" s="36" customFormat="1" ht="14.25" customHeight="1">
      <c r="A86" s="39">
        <v>72</v>
      </c>
      <c r="B86" s="37" t="s">
        <v>81</v>
      </c>
      <c r="C86" s="50">
        <v>1414678.1</v>
      </c>
      <c r="D86" s="50">
        <f>C101</f>
        <v>281785.7</v>
      </c>
      <c r="E86" s="75" t="s">
        <v>106</v>
      </c>
      <c r="F86" s="91">
        <v>281785.7</v>
      </c>
    </row>
    <row r="87" spans="1:6" s="36" customFormat="1" ht="14.25" customHeight="1">
      <c r="A87" s="39">
        <v>73</v>
      </c>
      <c r="B87" s="37" t="s">
        <v>82</v>
      </c>
      <c r="C87" s="50">
        <v>695742.7</v>
      </c>
      <c r="D87" s="50">
        <f>C97</f>
        <v>158475.7</v>
      </c>
      <c r="E87" s="75" t="s">
        <v>92</v>
      </c>
      <c r="F87" s="91">
        <v>158475.7</v>
      </c>
    </row>
    <row r="88" spans="1:6" s="36" customFormat="1" ht="14.25" customHeight="1">
      <c r="A88" s="39">
        <v>74</v>
      </c>
      <c r="B88" s="37" t="s">
        <v>83</v>
      </c>
      <c r="C88" s="50">
        <v>1034365.3</v>
      </c>
      <c r="D88" s="50">
        <f>C31</f>
        <v>28095.7</v>
      </c>
      <c r="E88" s="75" t="s">
        <v>107</v>
      </c>
      <c r="F88" s="91">
        <v>28095.7</v>
      </c>
    </row>
    <row r="89" spans="1:6" ht="14.25" customHeight="1">
      <c r="A89" s="39"/>
      <c r="B89" s="47" t="s">
        <v>84</v>
      </c>
      <c r="C89" s="45">
        <v>4381437.7</v>
      </c>
      <c r="D89" s="50">
        <f>C73</f>
        <v>1175815.3</v>
      </c>
      <c r="E89" s="75" t="s">
        <v>146</v>
      </c>
      <c r="F89" s="91">
        <v>1175815.3</v>
      </c>
    </row>
    <row r="90" spans="1:6" s="36" customFormat="1" ht="14.25" customHeight="1">
      <c r="A90" s="39">
        <v>75</v>
      </c>
      <c r="B90" s="37" t="s">
        <v>85</v>
      </c>
      <c r="C90" s="50">
        <v>1008410.3</v>
      </c>
      <c r="D90" s="50">
        <f>C98</f>
        <v>42655.4</v>
      </c>
      <c r="E90" s="75" t="s">
        <v>93</v>
      </c>
      <c r="F90" s="91">
        <v>42655.4</v>
      </c>
    </row>
    <row r="91" spans="1:6" s="36" customFormat="1" ht="14.25" customHeight="1">
      <c r="A91" s="39">
        <v>76</v>
      </c>
      <c r="B91" s="37" t="s">
        <v>86</v>
      </c>
      <c r="C91" s="50">
        <v>1164250.2</v>
      </c>
      <c r="D91" s="50">
        <f>C74</f>
        <v>421308.8</v>
      </c>
      <c r="E91" s="75" t="s">
        <v>147</v>
      </c>
      <c r="F91" s="91">
        <v>421308.8</v>
      </c>
    </row>
    <row r="92" spans="1:6" s="36" customFormat="1" ht="14.25" customHeight="1">
      <c r="A92" s="39">
        <v>77</v>
      </c>
      <c r="B92" s="37" t="s">
        <v>87</v>
      </c>
      <c r="C92" s="50">
        <v>767241.3</v>
      </c>
      <c r="D92" s="50">
        <f>C103</f>
        <v>9729.4</v>
      </c>
      <c r="E92" s="75" t="s">
        <v>148</v>
      </c>
      <c r="F92" s="91">
        <v>9729.4</v>
      </c>
    </row>
    <row r="93" spans="1:6" s="36" customFormat="1" ht="14.25" customHeight="1">
      <c r="A93" s="39">
        <v>78</v>
      </c>
      <c r="B93" s="37" t="s">
        <v>88</v>
      </c>
      <c r="C93" s="50">
        <v>603414.6</v>
      </c>
      <c r="D93" s="43"/>
      <c r="E93" s="75"/>
      <c r="F93" s="89"/>
    </row>
    <row r="94" spans="1:6" s="36" customFormat="1" ht="23.25" customHeight="1">
      <c r="A94" s="39">
        <v>79</v>
      </c>
      <c r="B94" s="37" t="s">
        <v>89</v>
      </c>
      <c r="C94" s="50">
        <v>213297.30000000002</v>
      </c>
      <c r="D94" s="78">
        <f>C104</f>
        <v>4262653.1</v>
      </c>
      <c r="E94" s="75" t="s">
        <v>108</v>
      </c>
      <c r="F94" s="90">
        <v>4262653.1</v>
      </c>
    </row>
    <row r="95" spans="1:6" s="36" customFormat="1" ht="14.25" customHeight="1">
      <c r="A95" s="39">
        <v>80</v>
      </c>
      <c r="B95" s="37" t="s">
        <v>90</v>
      </c>
      <c r="C95" s="50">
        <v>78300.90000000001</v>
      </c>
      <c r="D95" s="50"/>
      <c r="F95" s="88"/>
    </row>
    <row r="96" spans="1:6" s="36" customFormat="1" ht="14.25" customHeight="1">
      <c r="A96" s="39">
        <v>81</v>
      </c>
      <c r="B96" s="37" t="s">
        <v>91</v>
      </c>
      <c r="C96" s="50">
        <v>345392</v>
      </c>
      <c r="D96" s="50"/>
      <c r="F96" s="90"/>
    </row>
    <row r="97" spans="1:4" s="36" customFormat="1" ht="14.25" customHeight="1">
      <c r="A97" s="39">
        <v>82</v>
      </c>
      <c r="B97" s="37" t="s">
        <v>92</v>
      </c>
      <c r="C97" s="50">
        <v>158475.7</v>
      </c>
      <c r="D97" s="50"/>
    </row>
    <row r="98" spans="1:4" s="36" customFormat="1" ht="14.25" customHeight="1">
      <c r="A98" s="39">
        <v>83</v>
      </c>
      <c r="B98" s="37" t="s">
        <v>93</v>
      </c>
      <c r="C98" s="50">
        <v>42655.4</v>
      </c>
      <c r="D98" s="50"/>
    </row>
    <row r="99" spans="1:4" ht="14.25" customHeight="1">
      <c r="A99" s="39"/>
      <c r="B99" s="47" t="s">
        <v>104</v>
      </c>
      <c r="C99" s="51">
        <v>1712899.2999999998</v>
      </c>
      <c r="D99" s="51"/>
    </row>
    <row r="100" spans="1:4" s="36" customFormat="1" ht="14.25" customHeight="1">
      <c r="A100" s="39">
        <v>84</v>
      </c>
      <c r="B100" s="37" t="s">
        <v>105</v>
      </c>
      <c r="C100" s="50">
        <v>1431113.5999999999</v>
      </c>
      <c r="D100" s="50"/>
    </row>
    <row r="101" spans="1:4" s="36" customFormat="1" ht="14.25" customHeight="1">
      <c r="A101" s="39">
        <v>85</v>
      </c>
      <c r="B101" s="37" t="s">
        <v>106</v>
      </c>
      <c r="C101" s="50">
        <v>281785.7</v>
      </c>
      <c r="D101" s="50"/>
    </row>
    <row r="102" spans="1:4" ht="14.25" customHeight="1">
      <c r="A102" s="39"/>
      <c r="B102" s="47" t="s">
        <v>94</v>
      </c>
      <c r="C102" s="51">
        <v>9729.4</v>
      </c>
      <c r="D102" s="51"/>
    </row>
    <row r="103" spans="1:4" s="36" customFormat="1" ht="14.25" customHeight="1">
      <c r="A103" s="39">
        <v>86</v>
      </c>
      <c r="B103" s="37" t="s">
        <v>94</v>
      </c>
      <c r="C103" s="50">
        <v>9729.4</v>
      </c>
      <c r="D103" s="50"/>
    </row>
    <row r="104" spans="1:4" ht="12.75">
      <c r="A104" s="40"/>
      <c r="B104" s="41" t="s">
        <v>108</v>
      </c>
      <c r="C104" s="43">
        <v>4262653.1</v>
      </c>
      <c r="D104" s="43"/>
    </row>
    <row r="106" spans="3:4" ht="12.75">
      <c r="C106" s="81"/>
      <c r="D106" s="81"/>
    </row>
    <row r="107" ht="12.75">
      <c r="D107" s="44"/>
    </row>
    <row r="108" spans="2:4" ht="12.75">
      <c r="B108" s="79"/>
      <c r="C108" s="77"/>
      <c r="D108" s="77"/>
    </row>
    <row r="109" spans="2:4" ht="12.75">
      <c r="B109" s="79"/>
      <c r="D109" s="77"/>
    </row>
    <row r="110" spans="2:4" ht="12.75">
      <c r="B110" s="80"/>
      <c r="C110" s="77"/>
      <c r="D110" s="77"/>
    </row>
    <row r="111" spans="2:4" ht="12.75">
      <c r="B111" s="79"/>
      <c r="C111" s="77"/>
      <c r="D111" s="77"/>
    </row>
    <row r="112" spans="2:4" ht="12.75">
      <c r="B112" s="79"/>
      <c r="C112" s="77"/>
      <c r="D112" s="77"/>
    </row>
    <row r="113" spans="2:4" ht="12.75">
      <c r="B113" s="79"/>
      <c r="C113" s="77"/>
      <c r="D113" s="77"/>
    </row>
    <row r="114" spans="2:4" ht="12.75">
      <c r="B114" s="79"/>
      <c r="C114" s="77"/>
      <c r="D114" s="77"/>
    </row>
    <row r="116" spans="3:4" ht="12.75">
      <c r="C116" s="77"/>
      <c r="D116" s="82"/>
    </row>
    <row r="117" ht="12.75">
      <c r="D117" s="82"/>
    </row>
  </sheetData>
  <sheetProtection/>
  <mergeCells count="2">
    <mergeCell ref="B1:D1"/>
    <mergeCell ref="A3:D3"/>
  </mergeCells>
  <printOptions/>
  <pageMargins left="0.98" right="0.59" top="0.79" bottom="0.79" header="0.51" footer="0.51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Карасева Ольга</dc:creator>
  <cp:keywords/>
  <dc:description/>
  <cp:lastModifiedBy>OdnovorovaIG</cp:lastModifiedBy>
  <cp:lastPrinted>2016-08-01T12:20:59Z</cp:lastPrinted>
  <dcterms:created xsi:type="dcterms:W3CDTF">2014-03-17T05:33:05Z</dcterms:created>
  <dcterms:modified xsi:type="dcterms:W3CDTF">2016-08-08T07:57:44Z</dcterms:modified>
  <cp:category/>
  <cp:version/>
  <cp:contentType/>
  <cp:contentStatus/>
</cp:coreProperties>
</file>