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220" activeTab="4"/>
  </bookViews>
  <sheets>
    <sheet name="Форма 2" sheetId="1" r:id="rId1"/>
    <sheet name="Форма 4 (НИОКР)" sheetId="2" r:id="rId2"/>
    <sheet name="Форма 5 (ПРОЧИЕ НУЖДЫ)" sheetId="3" r:id="rId3"/>
    <sheet name="Форма 6" sheetId="4" r:id="rId4"/>
    <sheet name="Форма 7" sheetId="5" r:id="rId5"/>
    <sheet name="С палата" sheetId="6" r:id="rId6"/>
  </sheets>
  <definedNames>
    <definedName name="_xlnm.Print_Area" localSheetId="5">'С палата'!$A$1:$F$12</definedName>
    <definedName name="_xlnm.Print_Area" localSheetId="0">'Форма 2'!$A$1:$I$34</definedName>
    <definedName name="_xlnm.Print_Area" localSheetId="1">'Форма 4 (НИОКР)'!$A$1:$K$51</definedName>
    <definedName name="_xlnm.Print_Area" localSheetId="2">'Форма 5 (ПРОЧИЕ НУЖДЫ)'!$A$1:$J$481</definedName>
    <definedName name="_xlnm.Print_Area" localSheetId="4">'Форма 7'!$A$1:$K$15</definedName>
  </definedNames>
  <calcPr fullCalcOnLoad="1"/>
</workbook>
</file>

<file path=xl/sharedStrings.xml><?xml version="1.0" encoding="utf-8"?>
<sst xmlns="http://schemas.openxmlformats.org/spreadsheetml/2006/main" count="1055" uniqueCount="496">
  <si>
    <t>всего, включая контракты прошлых лет</t>
  </si>
  <si>
    <t>федеральный бюджет</t>
  </si>
  <si>
    <t>внебюджетные источники</t>
  </si>
  <si>
    <t>в том числе:</t>
  </si>
  <si>
    <t xml:space="preserve">       бюджетные инвестиции</t>
  </si>
  <si>
    <t xml:space="preserve">       субсидии</t>
  </si>
  <si>
    <t>1.</t>
  </si>
  <si>
    <t>1.1.</t>
  </si>
  <si>
    <t>1.2.</t>
  </si>
  <si>
    <t>1.3.</t>
  </si>
  <si>
    <t>2.</t>
  </si>
  <si>
    <t>2.1.</t>
  </si>
  <si>
    <t>2.2.</t>
  </si>
  <si>
    <t>2.3.</t>
  </si>
  <si>
    <t>3.1.</t>
  </si>
  <si>
    <t>3.3.</t>
  </si>
  <si>
    <t>3.2.</t>
  </si>
  <si>
    <t>4.</t>
  </si>
  <si>
    <t>4.2.</t>
  </si>
  <si>
    <t>4.3.</t>
  </si>
  <si>
    <t>4.1.</t>
  </si>
  <si>
    <r>
      <t>Капитальные вложения</t>
    </r>
    <r>
      <rPr>
        <sz val="10"/>
        <rFont val="Times New Roman"/>
        <family val="1"/>
      </rPr>
      <t>, всего</t>
    </r>
  </si>
  <si>
    <r>
      <t>НИОКР</t>
    </r>
    <r>
      <rPr>
        <sz val="10"/>
        <rFont val="Times New Roman"/>
        <family val="1"/>
      </rPr>
      <t>, всего</t>
    </r>
  </si>
  <si>
    <r>
      <t>Прочие нужды</t>
    </r>
    <r>
      <rPr>
        <sz val="10"/>
        <rFont val="Times New Roman"/>
        <family val="1"/>
      </rPr>
      <t>, всего</t>
    </r>
  </si>
  <si>
    <t>№ п/п</t>
  </si>
  <si>
    <t>Форма № 2</t>
  </si>
  <si>
    <t>Всего по ФЦП:</t>
  </si>
  <si>
    <t>бюджеты субъектов РФ и местные бюджеты</t>
  </si>
  <si>
    <t>3.</t>
  </si>
  <si>
    <t>в рамках госконтрактов</t>
  </si>
  <si>
    <t>в рамках субсидий</t>
  </si>
  <si>
    <t xml:space="preserve">                                                                               Форма № 5</t>
  </si>
  <si>
    <r>
      <t xml:space="preserve">                                              наименование федеральной целевой программы, государственный заказчик-координатор (государственный заказчик)                                                     </t>
    </r>
    <r>
      <rPr>
        <b/>
        <sz val="10"/>
        <rFont val="Times New Roman"/>
        <family val="1"/>
      </rPr>
      <t xml:space="preserve">   </t>
    </r>
  </si>
  <si>
    <t xml:space="preserve">                                                                                тыс. рублей</t>
  </si>
  <si>
    <t>Код вида расходов</t>
  </si>
  <si>
    <t>Вид работ, услуг**</t>
  </si>
  <si>
    <t>Период выполнения работ</t>
  </si>
  <si>
    <t>Дата размещения заказа для государственных нужд</t>
  </si>
  <si>
    <t>Источники и объемы финансирования по направлению "прочие нужды"</t>
  </si>
  <si>
    <t>всего за период реализации мероприятия по источникам</t>
  </si>
  <si>
    <t>предусмотрено на 2012 г. по источникам</t>
  </si>
  <si>
    <t xml:space="preserve"> федеральный бюджет</t>
  </si>
  <si>
    <t xml:space="preserve"> бюджеты субъектов РФ</t>
  </si>
  <si>
    <t>9</t>
  </si>
  <si>
    <t>10</t>
  </si>
  <si>
    <t>Объем финансирования "прочих нужд" по ФЦП</t>
  </si>
  <si>
    <t>всего по программе</t>
  </si>
  <si>
    <t xml:space="preserve">всего по мероприятию, тематическому направлению </t>
  </si>
  <si>
    <t>всего по мероприятию, тематическому направлению</t>
  </si>
  <si>
    <t>**1 - закупка технических средств и оборудования, пусконаладочные работы, их ремонт и обслуживание; 2 - создание и поддержание работоспособности программ ЭВМ, баз данных; 3 - проведение выставок, конференций, конкурсов, фестивалей; издание книг, брошюр, журналов; мониторинг ФЦП и информационное обслуживание по ней; 4 - оплата услуг связи, транспорта и ЖКХ; 5 – реставрация; 6 - переподготовка кадров; 7 - мероприятия по обеспечению жильем; 8 - другое (назвать)</t>
  </si>
  <si>
    <t xml:space="preserve">            Форма № 4</t>
  </si>
  <si>
    <t xml:space="preserve">                                              наименование федеральной целевой программы, государственный заказчик-координатор (государственный заказчик)</t>
  </si>
  <si>
    <t>тыс. рублей</t>
  </si>
  <si>
    <t>№ п/п*</t>
  </si>
  <si>
    <t>Наименование подпрограммы,  мероприятия, темы НИОКР*; вид НИОКР, реквизиты госконтракта, исполнитель, номер и дата государственной регистрации контракта (для НИОКР гражданского назначения)</t>
  </si>
  <si>
    <t>Период выполнения НИОКР</t>
  </si>
  <si>
    <t>Дата проведения конкурса</t>
  </si>
  <si>
    <t>Источники и объемы финансирования НИОКР</t>
  </si>
  <si>
    <t>Созданные в рамках контракта охраняемые результаты интеллектуальной деятельности (объекты интеллектуальной собственности)</t>
  </si>
  <si>
    <t>Из них учтены или планируются к учету на балансе в виде нематериального актива (стоимость, балансодержатель)</t>
  </si>
  <si>
    <t>Сведения о закреплении прав и использовании объекта интеллектуальной собственности</t>
  </si>
  <si>
    <t>На весь период реализации мероприятия по источникам</t>
  </si>
  <si>
    <t>Предусмотрено на 2012 год по источникам</t>
  </si>
  <si>
    <t>Объем финансирования НИОКР по программе</t>
  </si>
  <si>
    <t xml:space="preserve">всего по программе </t>
  </si>
  <si>
    <t>1.1</t>
  </si>
  <si>
    <t>Форма № 6</t>
  </si>
  <si>
    <t>Сведения о государственных контрактах, действующих в 2012 году
в рамках федеральной целевой программы</t>
  </si>
  <si>
    <t>Количество заключенных контрактов,
шт.</t>
  </si>
  <si>
    <t>Объем финансирования за счет средств федерального бюджета,
млн. рублей</t>
  </si>
  <si>
    <t>Всего</t>
  </si>
  <si>
    <t>в 2012 году</t>
  </si>
  <si>
    <t>Государственные контракты, действующие в 2012 году, всего:</t>
  </si>
  <si>
    <t>в том числе</t>
  </si>
  <si>
    <t>долгосрочные государственные контракты, всего:</t>
  </si>
  <si>
    <t>Форма №7</t>
  </si>
  <si>
    <t>Сведения о государственных контрактах, действующих в рамках
федеральной целевой программы в период с 2012 по 2020 годы</t>
  </si>
  <si>
    <t>Объемы средств,
необходимые для выполнения долгосрочного контракта, млн. рублей</t>
  </si>
  <si>
    <t>2012 год</t>
  </si>
  <si>
    <t>2013 год</t>
  </si>
  <si>
    <t>2014 год</t>
  </si>
  <si>
    <t>2015 год</t>
  </si>
  <si>
    <t>2016 год</t>
  </si>
  <si>
    <t>2017год</t>
  </si>
  <si>
    <t>2018 год</t>
  </si>
  <si>
    <t>2019 год</t>
  </si>
  <si>
    <t>2020 год</t>
  </si>
  <si>
    <t>Объемы финансирования, предусмотренные для выполнения государственных контрактов (план)</t>
  </si>
  <si>
    <t>Объемы финансирования по заключенным контрактам (факт)</t>
  </si>
  <si>
    <t>Уровень контрактования (в процентах)</t>
  </si>
  <si>
    <t>2.1</t>
  </si>
  <si>
    <t>3.1</t>
  </si>
  <si>
    <t>5.</t>
  </si>
  <si>
    <t>Подготовка методических рекомендаций по разработке и реализации программ субъектов Российской Федерации, обеспечивающих доступность приоритетных объектов и услуг в приоритетных сферах жизнедеятельности инвалидов и других маломобильных групп населения</t>
  </si>
  <si>
    <t>Проведение анализа потребностей учреждений культуры в виде и количестве технических устройств и определение в пределах утвержденных лимитов необходимых объемов финансирования для закупки и монтирования оборудования для инвалидов и других маломобильных групп населения</t>
  </si>
  <si>
    <t>Подготовка методических рекомендаций по разработке и реализации программ субъектов Российской Федерации, обеспечивающих доступность приоритетных объектов и услуг в приоритетных сферах жизнедеятельности инвалидов и других маломобильных групп населения, 
государственный контракт от 31.08.2011 г. 
№ К-30-НИР/80-10, ФГУ Санкт-Петербургский научно-практический центр медико-социальной экспертизы протезирования и реабилитации инвалидов 
им. Г.А. Альбрехта Федерального медико-биологического агентства</t>
  </si>
  <si>
    <t>-</t>
  </si>
  <si>
    <t>2011-2012</t>
  </si>
  <si>
    <t>12.08.2011</t>
  </si>
  <si>
    <t>Реализация мероприятий, включенных в программы субъектов Российской Федерации, разработанных с учетом технического задания пилотного проекта по отработке формирования доступной среды на уровне субъектов Российской Федерации</t>
  </si>
  <si>
    <t>8</t>
  </si>
  <si>
    <t>2012</t>
  </si>
  <si>
    <t>521</t>
  </si>
  <si>
    <t>Организация и проведение общественно-просветительских кампаний по распространению идей, принципов и средств формирования доступной среды для инвалидов и других маломобильных групп населения, подготовка и публикация учебных, информационных, справочных, методических пособий и руководств по формированию доступной среды</t>
  </si>
  <si>
    <t>3</t>
  </si>
  <si>
    <t>Подготовка и проведение репрезентативных социологических исследований: об оценке инвалидами отношения граждан Российской Федерации к проблемам инвалидов; об оценке инвалидами состояния доступности приоритетных объектов и услуг в приоритетных сферах жизнедеятельности</t>
  </si>
  <si>
    <t>244</t>
  </si>
  <si>
    <t>Обучение (подготовка, переподготовка, повышение квалификации) специалистов учреждений медико-социальной экспертизы работе с кодификатором категорий инвалидности с учетом положений Международной классификации функционирования, ограничений жизнедеятельности и здоровья, дифференцированным по преимущественному виду помощи, в которой нуждается инвалид</t>
  </si>
  <si>
    <t>6</t>
  </si>
  <si>
    <t>5.1.</t>
  </si>
  <si>
    <t>5.2.</t>
  </si>
  <si>
    <t>Обучение сурдопереводчиков и тифлосурдопереводчиков, в том числе обучение на базовом уровне специалистов, оказывающих государственные услуги населению, русскому жестовому языку</t>
  </si>
  <si>
    <t>6.</t>
  </si>
  <si>
    <t>6.1.</t>
  </si>
  <si>
    <t>Поддержка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t>
  </si>
  <si>
    <t>7.</t>
  </si>
  <si>
    <t>7.1.</t>
  </si>
  <si>
    <t>7.2.</t>
  </si>
  <si>
    <t>7.3.</t>
  </si>
  <si>
    <t>630</t>
  </si>
  <si>
    <t>Поддержка учреждений спортивной направленности по адаптивной физической культуре и спорту в субъектах Российской Федерации</t>
  </si>
  <si>
    <t>8.</t>
  </si>
  <si>
    <t>8.1.</t>
  </si>
  <si>
    <t>8.2.</t>
  </si>
  <si>
    <t>8.3.</t>
  </si>
  <si>
    <t>8.4.</t>
  </si>
  <si>
    <t>8.5.</t>
  </si>
  <si>
    <t>8.6.</t>
  </si>
  <si>
    <t>8.7.</t>
  </si>
  <si>
    <t>8.9.</t>
  </si>
  <si>
    <t>8.10.</t>
  </si>
  <si>
    <t>8.11.</t>
  </si>
  <si>
    <t>8.12.</t>
  </si>
  <si>
    <t>8.13.</t>
  </si>
  <si>
    <t>8.14.</t>
  </si>
  <si>
    <t>8.15.</t>
  </si>
  <si>
    <t>8.16.</t>
  </si>
  <si>
    <t>8.17.</t>
  </si>
  <si>
    <t>8.18.</t>
  </si>
  <si>
    <t>8.19.</t>
  </si>
  <si>
    <t>Обучение специалистов, обеспечивающих учебно-тренировочный процесс среди инвалидов и других маломобильных групп населения</t>
  </si>
  <si>
    <t>Проведение обучающих мероприятий для специалистов психолого-медико-педагогических комиссий, образовательных учреждений по вопросам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t>
  </si>
  <si>
    <t>9.</t>
  </si>
  <si>
    <t>9.1.</t>
  </si>
  <si>
    <t>10.</t>
  </si>
  <si>
    <t>10.1.</t>
  </si>
  <si>
    <t>11.</t>
  </si>
  <si>
    <t>Создание в обычных образовательных учреждениях универсальной безбарьерной среды, позволяющей обеспечить полноценную интеграцию детей-инвалидов с обществом</t>
  </si>
  <si>
    <t>Оснащение образовательных учреждений специальным, в том числе учебным, реабилитационным, компьютерным оборудованием и автотранспортом (в целях обеспечения физической доступности образовательных учреждений), для организации коррекционной работы и обучения инвалидов по зрению, слуху и с нарушениями опорно-двигательного аппарата</t>
  </si>
  <si>
    <t>Разработка аппаратно-программного комплекса автоматической подготовки скрытых субтитров в реальном масштабе времени для внедрения на общероссийских обязательных общедоступных телеканалах в пределах утвержденных лимитов бюджетных обязательств</t>
  </si>
  <si>
    <t>Организация скрытого субтитрирования телевизионных программ общероссийских обязательных общедоступных телеканалов</t>
  </si>
  <si>
    <t>12.</t>
  </si>
  <si>
    <t>12.1.</t>
  </si>
  <si>
    <t>13.</t>
  </si>
  <si>
    <t>13.1.</t>
  </si>
  <si>
    <t>30.03.2012</t>
  </si>
  <si>
    <t>15.</t>
  </si>
  <si>
    <t>Обучение (подготовка, переподготовка, повышение квалификации) специалистов учреждений медико-социальной экспертизы, проведение конференций по проблемам медико-социальной экспертизы</t>
  </si>
  <si>
    <t>15.1.</t>
  </si>
  <si>
    <t>15.2.</t>
  </si>
  <si>
    <t>15.3.</t>
  </si>
  <si>
    <t>14.</t>
  </si>
  <si>
    <t>14.1.</t>
  </si>
  <si>
    <t>Организация и проведение пилотного проекта в трех субъектах Российской Федерации по отработке подходов к организации и проведению медико-социальной экспертизы и реабилитации инвалидов с учетом положений Международной классификации функционирования, ограничений жизнедеятельности и здоровья</t>
  </si>
  <si>
    <t>Внедрение подходов к организации и проведению медико-социальной экспертизы и реабилитации инвалидов в субъектах Российской Федерации с учетом результатов пилотного проекта</t>
  </si>
  <si>
    <t>16.</t>
  </si>
  <si>
    <t>16.1.</t>
  </si>
  <si>
    <t>5.3.</t>
  </si>
  <si>
    <t>5.4.</t>
  </si>
  <si>
    <t>5.5.</t>
  </si>
  <si>
    <t>5.6.</t>
  </si>
  <si>
    <t>Оказания услуг по организации и проведению научно-практической конференции в Приволжском федеральном округе на тему "Инновационные подходы к реабилитации инвалидов. Практика оказания ситуационной помощи в соответствии с буквенным кодом преимущественноговидапомощи, в которой нуждается инвалид" с участием специалистов реабилитационных и лечебно-профилактических учреждений Приволжского федерального округа (г. Ижевск)</t>
  </si>
  <si>
    <t>Оказания услуг по организации и проведению научно-практической конференции в Сибирском федеральном округе на тему "Инновационные подходы к реабилитации инвалидов. Практика оказания ситуационной помощи в соответствии с буквенным кодом преимущественноговидапомощи, в которой нуждается инвалид" с участием специалистов реабилитационных и лечебно-профилактических учреждений Сибирского федерального округа (г. Абакан)</t>
  </si>
  <si>
    <t>Оказания услуг по организации и проведению научно-практической конференции в Уральском федеральном округе на тему "Инновационные подходы к реабилитации инвалидов. Практика оказания ситуационной помощи в соответствии с буквенным кодом преимущественноговидапомощи, в которой нуждается инвалид" с участием специалистов реабилитационных и лечебно-профилактических учреждений Уральского федерального округа (г. Тюмень)</t>
  </si>
  <si>
    <t>Оказания услуг по организации и проведению научно-практической конференции в Приволжском федеральном округе на тему "Актуальные вопросы совершенствования реабилитации и интеграции инвалидов в общество на основе  использования кодификатора основных видов помощи, в которых нуждается инвалид с учетом положений МКФ" с участием специалистов реабилитационных и лечебно-профилактических учреждений Приволжского федерального округа (г. Ижевск)</t>
  </si>
  <si>
    <t>Оказания услуг по организации и проведению научно-практической конференции в Сибирском федеральном округе на тему "Актуальные вопросы совершенствования реабилитации и интеграции инвалидов в общество на основе  использования кодификатора основных видов помощи, в которых нуждается инвалид с учетом положений МКФ" с участием специалистов реабилитационных и лечебно-профилактических учреждений Сибирского федерального округа (г. Абакан)</t>
  </si>
  <si>
    <t>Оказания услуг по организации и проведению научно-практической конференции в Уральском федеральном округе на тему "Актуальные вопросы совершенствования реабилитации и интеграции инвалидов в общество на основе  использования кодификатора основных видов помощи, в которых нуждается инвалид с учетом положений МКФ" с участием специалистов реабилитационных и лечебно-профилактических учреждений Уральского федерального округа (г. Тюмень)</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</si>
  <si>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</si>
  <si>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</si>
  <si>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</si>
  <si>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</si>
  <si>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</si>
  <si>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</si>
  <si>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</si>
  <si>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</si>
  <si>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</si>
  <si>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</si>
  <si>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</si>
  <si>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</si>
  <si>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</si>
  <si>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</si>
  <si>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</si>
  <si>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</si>
  <si>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</si>
  <si>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</si>
  <si>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</si>
  <si>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</si>
  <si>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</si>
  <si>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</si>
  <si>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</si>
  <si>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</si>
  <si>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</si>
  <si>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</si>
  <si>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</si>
  <si>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</si>
  <si>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</si>
  <si>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</si>
  <si>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</si>
  <si>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</si>
  <si>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</si>
  <si>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</si>
  <si>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</si>
  <si>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</si>
  <si>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</si>
  <si>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12.40.</t>
  </si>
  <si>
    <t>12.41.</t>
  </si>
  <si>
    <t>12.43.</t>
  </si>
  <si>
    <t>12.44.</t>
  </si>
  <si>
    <t>12.45.</t>
  </si>
  <si>
    <t>12.46.</t>
  </si>
  <si>
    <t>12.47.</t>
  </si>
  <si>
    <t>12.48.</t>
  </si>
  <si>
    <t>12.49.</t>
  </si>
  <si>
    <t>12.50.</t>
  </si>
  <si>
    <t>12.51.</t>
  </si>
  <si>
    <t>12.52.</t>
  </si>
  <si>
    <t>12.53.</t>
  </si>
  <si>
    <t>12.54.</t>
  </si>
  <si>
    <t>21.09.2011</t>
  </si>
  <si>
    <t>27.03.2012 г.</t>
  </si>
  <si>
    <t>Государственная программа Российской Федерации "Доступная среда" на 2011-2015 годы</t>
  </si>
  <si>
    <t>Оказание услуг по внедрению доработанной версии программного обеспечения по проведению освидетельствования с использованием МКФ в субъектах Российской Федерации</t>
  </si>
  <si>
    <t>16.2.</t>
  </si>
  <si>
    <t xml:space="preserve"> Закупка специального диагностического оборудования, необходимого для проведения освидетельствования в рамках пилотного проекта</t>
  </si>
  <si>
    <t>Проведение системных исследований и подготовка научно-обоснованных предложений по совершенствованию правовых, организационных и финансовых механизмов обеспечения инвалидов техническими средствами реабилитации</t>
  </si>
  <si>
    <t>Организация скрытого субтитрирования телевизионных программ общероссийских обязательных общедоступных телеканалов, ОАО «Первый канал» от 30.03.2012 № 0410/37</t>
  </si>
  <si>
    <t>Организация скрытого субтитрирования телевизионных программ общероссийских обязательных общедоступных телеканалов, ЗАО «Карусель» от 27.03.2012 № 0410/29</t>
  </si>
  <si>
    <t xml:space="preserve">Заместитель Министра
труда и социальной защиты
Российской Федерации           _____________________________ А.В. Вовченко                                                                                                                                               </t>
  </si>
  <si>
    <t>Заместитель Министра
труда и социальной защиты
Российской Федерации  ______________________________ А.В. Вовченко</t>
  </si>
  <si>
    <t xml:space="preserve">Заместитель Министра
труда и социальной защиты
Российской Федерации          ______________________________ А.В. Вовченко                                                                                                                                    </t>
  </si>
  <si>
    <t>Заместитель Министра
труда и социальной защиты
Российской Федерации            __________________А.В. Вовченко</t>
  </si>
  <si>
    <t>Заместитель Министра
труда и социальной защиты
Российской Федерации ______________________________А.В. Вовченко</t>
  </si>
  <si>
    <t>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по отработке формирования доступной среды на уровне субъектов Российской Федерации,
от 28.04.2012 г. №30-ДС-С-4,
Правительство Тверской области</t>
  </si>
  <si>
    <t>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по отработке формирования доступной среды на уровне субъектов Российской Федерации,
от 18.05.2012 г. №30-ДС-С-6,
Правительство Саратовской области</t>
  </si>
  <si>
    <t>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по отработке формирования доступной среды на уровне субъектов Российской Федерации,
от 12.05.2012 г. №30-ДС-С-5,
Правительство Республики Татарстан</t>
  </si>
  <si>
    <t xml:space="preserve">Оказание услуг по размещению рекламно-информационных материалов с целью формирования толерантного отношения к инвалидам в образовательных учреждениях, 
от 04.04.2012 г. № К-30-Т/37-3,
ООО  "Ренессанс" </t>
  </si>
  <si>
    <t>Разработка креативной концепции и рекламно-информационных материалов для общественно-просветительской кампании по распространению идей, принципов и средств формирования толерантного отношения к инвалидам в образовательных учреждениях и по теме паралимпийских и сурдлимпийских игр,
от 17.05.2012 г. № К-30-ФЦП/56,
ООО "СП Огилви"</t>
  </si>
  <si>
    <t>Оказание услуг по подготовке и проведению репрезентативных социологических исследований: об оценке инвалидами отношения граждан Российской Федерации к проблемам инвалидов и об оценке инвалидами состояния доступности приоритетных объектов и услуг в приоритетных сферах деятельности в рамках реализации мероприятия государственной программы Российской Федерации "Доступная среда " на 2011-2015 годы,
от 28.06.2012 г. № К-30-Т/68,
ООО "Центр экспертных услуг"</t>
  </si>
  <si>
    <t>Соглашение между Министерством здравоохранения и социального развития Российской Федерации и Общероссийской общественной организацией инвалидов «Всероссийское ордена Трудового Красного знамени общество слепых» о предоставлении субсидии из федерального бюджета Общероссийской общественной организации инвалидов «Всероссийское ордена Трудового Красного знамени общество слепых» на поддержку программы общественной организации инвалидов по содействию трудоустройству инвалидов на рынке труда, в том числе созданию рабочих мест и обеспечению доступности рабочих мест,
от 10.05.2012 г. № 30-ДС-ООИ-4</t>
  </si>
  <si>
    <t>Соглашение между Министерством здравоохранения и социального развития Российской Федерации и Белгородской региональной организацией общероссийской общественной организацией «Всероссийское общество инвалидов» о предоставлении субсидии из федерального бюджета Белгородской региональной организацией общероссийской общественной организацией «Всероссийское общество инвалидов» на поддержку программы общественной организации инвалидов по содействию трудоустройству инвалидов на рынке труда, в том числе созданию рабочих мест и обеспечению доступности рабочих мест,
от 10 мая 2012 г. № 30-ДС-ООИ-3</t>
  </si>
  <si>
    <t>Соглашение между Министерством здравоохранения и социального развития Российской Федерации и Тюменским региональным отделением Общероссийской общественной организации инвалидов «Всероссийское общество глухих» о предоставлении субсидии из федерального бюджета Тюменскому региональному отделению Общероссийской общественной организации инвалидов «Всероссийское общество глухих» на поддержку программы общественной организации инвалидов по содействию трудоустройству инвалидов на рынке труда, в том числе созданию
рабочих мест и обеспечению доступности рабочих мест,
от 10 мая 2012 г. № 30-ДС-ООИ-5</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</si>
  <si>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06.G65.24.0025 от 17.05.2012 г.,
Республика Адыгея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</si>
  <si>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06.G65.24.0045 от 30.05.2012 г.,
Республика Башкортостан</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</si>
  <si>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06.G65.24.0037 от 23.05.2012 г.,
Республика Ингушетия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</si>
  <si>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06.G65.24.0035 от 23.05.2012 г.,
Республика Карелия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</si>
  <si>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№06.G65.24.0008 от 03.05.2012 г.,
Республика Коми</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</si>
  <si>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06.G65.24.0011 от 03.05.2012 г.,
Республика Марий Эл</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</si>
  <si>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№06.G65.24.0023 от 17.05.2012 г.,
Республика Мордовия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</si>
  <si>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06.G65.24.0018 от 12.05.2012 г.,
Республика Северная Осетия - Алания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</si>
  <si>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06.G65.24.0046 от 30.05.2012 г.,
Республика Татарстан</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</si>
  <si>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№06.G65.24.0032 от 23.05.2012 г.,
Республика Тыва</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</si>
  <si>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06.G65.24.0017 от 12.05.2012 г.,
Удмуртская Республика</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</si>
  <si>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06.G65.24.0020 от 12.05.2012 г.,
 Республика Хакасия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</si>
  <si>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06.G65.24.0005 от 03.05.2012 г.,
Чувашская Республика - Чувашия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</si>
  <si>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№06.G65.24.0031 от 23.05.2012 г.,
 Алтайский край</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</si>
  <si>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06.G65.24.0019 от 12.05.2012 г.,
Забайкальский край</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</si>
  <si>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06.G65.24.0036 от 23.05.2012 г.,
Краснодарский край</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</si>
  <si>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06.G65.24.0026 от 21.05.2012 г.,
Пермский край</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</si>
  <si>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06.G65.24.0012 от 12.05.2012 г.,
Ставропольский край</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</si>
  <si>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06.G65.24.0001 от 03.04.2012 г.,
Хабаровский край</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</si>
  <si>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№06.G65.24.0009 от 03.05.2012 г.,
Амурская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</si>
  <si>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№06.G65.24.0033 от 23.05.2012 г.,
Белгородская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</si>
  <si>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№06.G65.24.0022 от 16.05.2012 г.,
Брянская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</si>
  <si>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06.G65.24.0044 от 30.05.2012 г.,
Волгоградская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</si>
  <si>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06.G65.24.0002 от 03.04.2012 г.,
Вологодская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</si>
  <si>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06.G65.24.0038 от 23.05.2011 г.,
Иркутская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</si>
  <si>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06.G65.24.0004 от 03.05.2012 г.,
Калужская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</si>
  <si>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№06.G65.24.0010 от 03.05.2012 г.,
Кемеровская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</si>
  <si>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06.G65.24.0006 от 03.05.2012 г.,
Кировская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</si>
  <si>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06.G65.24.0034 от 23.05.2011 г.,
Костромская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</si>
  <si>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06.G65.24.0015 от 12.05.2012 г.,
Курская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</si>
  <si>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06.G65.24.0021 от 12.05.2012 г.,
Липецкая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</si>
  <si>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06.G65.24.0043 от 30.05.2012 г.,
Магаданская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</si>
  <si>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06.G65.24.0039 от 23.05.2011 г.,
Нижегородская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</si>
  <si>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06.G65.24.0003 от 03.05.2012 г.,
Новгородская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</si>
  <si>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06.G65.24.0013 от 12.05.2012 г.,
Оренбургская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</si>
  <si>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06.G65.24.0027 от 21.05.2012 г.,
Пензенская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</si>
  <si>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06.G65.24.0047 от 29.06.2012 г.,
Псковская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</si>
  <si>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06.G65.24.0040 от 30.05.2012 г.,
Ростовская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</si>
  <si>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06.G65.24.0028 от 21.05.2012 г.,
Самарская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</si>
  <si>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06.G65.24.0041 от 30.05.2012 г.,
Свердловская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</si>
  <si>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06.G65.24.0014 от 12.05.2012 г.,
Тамбовская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</si>
  <si>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06.G65.24.0016 от 12.05.2012 г.,
Тверская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</si>
  <si>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06.G65.24.0048 от 29.06.2012 г.,
Томская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</si>
  <si>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06.G65.24.0029 от 21.05.2012 г.,
Тюменская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</si>
  <si>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06.G65.24.0024 от 17.05.2012 г.,
Ульяновская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</si>
  <si>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06.G65.24.0030 от 21.05.2012 г.,
Ярославская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</si>
  <si>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06.G65.24.0007 от 03.05.2012 г.,
Еврейская автономная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</si>
  <si>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06.G65.24.0042 от 30.05.2012 г.,
Ханты-Мансийский автономный округ - Югра</t>
  </si>
  <si>
    <t>8.8</t>
  </si>
  <si>
    <t>8.20.</t>
  </si>
  <si>
    <t>8.21.</t>
  </si>
  <si>
    <t>8.22.</t>
  </si>
  <si>
    <t>27.04.2012 г.</t>
  </si>
  <si>
    <t>Оказание услуг по организации и проведению научно-практической конференции по теме: «Организационное и методическое обеспечение подготовительного этапа по реализации пилотного проекта по отработке новых технологий и подходов к организации и проведению медико-социальной экспертизы и реабилитации инвалидов с учетом положений МКФ», от 29.05.12 г. № 12/ПР, Бюджетное учреждение  Федеральное государственное бюджетное учреждение "Федеральное бюро медико-социальной экспертизы"</t>
  </si>
  <si>
    <t>15.5</t>
  </si>
  <si>
    <t>15.6</t>
  </si>
  <si>
    <t>Оказание услуг по обеспечению методическими пособиями учреждений, участвующих в реализации пилотного проекта в трех субъектах Российской Федерации по отработке подходов к организации и проведению медико-социальной экспертизы и реабилитации инвалидов с учетом положений Международной классификации функционирования, ограничений жизнедеятельности и здоровья,
от 02.05.2012 г. № 08Э/ПР,
Юридическое лицо, являющиеся некоммерческой организацией  ФГБУ ФБ МСЭ</t>
  </si>
  <si>
    <t>18.04.2012 г.</t>
  </si>
  <si>
    <t>Работа выполнена.
В соответствии с государственным контрактом тираж издания составляет 435 экземпляров каждого методического пособия.
Всего 7 методических пособий (3 045) шт., из них:
1) Классификации и критерии по определению инвалидности при проведении медико-социальной экспертизы с учетом МКФ (с приложением перевода Международной классификации функционирования, ограничений жизнедеятельности и здоровья (МКФ); 
2) Справочник (методическое пособие) по применению классификаций и критериев  при проведении медико-социальной экспертизы;
3) Справочник (методическое пособие) по применению количественной оценки в баллах степени выраженности заболеваний, последствий травм или дефектов, приводящих к ограничениям основных категорий жизнедеятельности различной степени выраженности;
4) Кодификатор категорий инвалидности;
5) Справочник (методическое пособие) по применению кодификатора категорий инвалидности  с учетом положений международной классификации функционирования, ограничений жизнедеятельности и здоровья, дифференцированного по преимущественному виду помощи, в которой нуждается инвалид, для специалистов федеральных учреждений медико-социальной экспертизы;
6) Справочник (методическое пособие) по применению специалистами учреждений и организаций, представляющих ситуационную помощь инвалидам в учреждениях  социальной инфраструктуры на основе разработанных классификаций и кодификатора категорий инвалидности;
7) Справочник (методическое пособие) по объемам обследования граждан лечебно-профилактическими учреждениями при направлении на медико-социальную экспертизу.</t>
  </si>
  <si>
    <t>30.05.2012 г.</t>
  </si>
  <si>
    <t>Модернизация Единой автоматизированной вертикально-интегрированной информационно-аналитической системы по проведению медико-социальной экспертизы в целях поддержки процессов проведения освидетельствования с использованием МКФ, ее внедрение и техническая поддержка в пилотных субъектах Российской Федерации,
от 19.06.2012 г. №22/ПР,
ООО "АРМАДА-ЦЕНТР"</t>
  </si>
  <si>
    <t>"Тема: Оказание услуг по проведению пилотного проекта по отработке новых подходов к организации и проведению медико-социальной экспертизы и реабилитации инвалидов с учетом международной классификации функционирования, ограничений жизнедеятельности и здоровья, г/к №19/ПР от 18.06.12 г., ФКУ ГБ МСЭ по Республике Хакасия"</t>
  </si>
  <si>
    <t>"Тема: Оказание услуг по проведению пилотного проекта по отработке новых подходов к организации и проведению медико-социальной экспертизы и реабилитации инвалидов с учетом международной классификации функционирования, ограничений жизнедеятельности и здоровья, г/к №20/ПР от 18.06.12 г., ФКУ ГБ МСЭ по Тюменской области"</t>
  </si>
  <si>
    <t>№
п/п</t>
  </si>
  <si>
    <t>19.03.2012 г.</t>
  </si>
  <si>
    <t>13.06.2012 г.</t>
  </si>
  <si>
    <t>19.06.2012 г.</t>
  </si>
  <si>
    <t>11 и 12 мероприятия (сумма)</t>
  </si>
  <si>
    <t>11 и 12</t>
  </si>
  <si>
    <t>Оказание услуг по проведению обучения специалистов учреждений медико-социальной экспертизы по теме: «Организационно-правовые и методические основы медико-социальной экспертизы и реабилитации инвалидов с учетом основных положений МКФ» (Челябинская область, Республика Башкортостан, Нижегородская область, Тамбовская область, Омская область, Иркутская область, Томская область, Кемеровская область, Ханты-Мансийский АО, Свердловская область, Ярославская область),
от 16.05.2012 г. №09/ПР, Бюджетное учреждение  Федеральное государственное бюджетное образовательное учреждение дополнительного профессионального образования "Санкт-Петербургский институт усовершенствования врачей-экспертов ФМБА России"</t>
  </si>
  <si>
    <t>16.05.2012 г.</t>
  </si>
  <si>
    <t>"Тема: Оказание услуг по проведению пилотного проекта по отработке новых подходов к организации и проведению медико-социальной экспертизы и реабилитации инвалидов с учетом международной классификации функционирования, ограничений жизнедеятельности и здоровья, г/к №21/ПР от 18.06.12 г., ФКУ ГБ МСЭ по Удмуртской Республике"</t>
  </si>
  <si>
    <t>Оказание услуг по подготовке и изданию доработанных по результатам пилотного проекта методических пособий по проведению медико-социальной экспертизы и реабилитации инвалидов с учетом положений МКФ</t>
  </si>
  <si>
    <t>Государственная программа Российской Федерации "Доступная среда" на 2011-2015 годы, ответственный исполнитель программы - Министерство труда и социальной защиты Российской Федерации</t>
  </si>
  <si>
    <t>Государственная программа Российской Федерации "Доступная среда" на 2011-2015 годы, ответственный исполнитель программы - 
Министерство труда и социальной защиты Российской Федерации</t>
  </si>
  <si>
    <t xml:space="preserve">Проведение системных исследований и подготовка научно- обоснованных предложений по совершенствованию правовых, организационных и финансовых механизмов обеспечения инвалидов техническими средствами реабилитации, государственный контракт от 11.10.2012 г. № К-13-Т-38, Автономная некоммерческая организация  "Центр программ и проектов в области развития здравоохранения "Кристина" </t>
  </si>
  <si>
    <t>28.09.2012</t>
  </si>
  <si>
    <t>2011-2013</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</si>
  <si>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№06.G65.24.0049 от 06.07.2012 г., 
Кабардино-Балкарская Республика</t>
  </si>
  <si>
    <t xml:space="preserve">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06.G65.24.0050 
от 18.07.2012 г., Ямало-Ненецкий автономный округ
</t>
  </si>
  <si>
    <t xml:space="preserve">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07.G65.24.0063 
от 30.07.2012 г. Санкт-Петербург, </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</si>
  <si>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Новосибирская область</t>
  </si>
  <si>
    <t>12.39</t>
  </si>
  <si>
    <t>12.42</t>
  </si>
  <si>
    <t>12.55.</t>
  </si>
  <si>
    <t>12.56.</t>
  </si>
  <si>
    <t>12.57.</t>
  </si>
  <si>
    <t>12.58.</t>
  </si>
  <si>
    <t xml:space="preserve"> </t>
  </si>
  <si>
    <t>4.1</t>
  </si>
  <si>
    <t>2012-2014</t>
  </si>
  <si>
    <t>13.2.</t>
  </si>
  <si>
    <t>13.3.</t>
  </si>
  <si>
    <t>13.4.</t>
  </si>
  <si>
    <t>Предоставление субсидий телерадиовещательным организациям - открытому акционерному обществу «Первый канал», открытому акционерному обществу «Телекомпания НТВ» и закрытому акционерному обществу «Карусель» на возмещение затрат на приобретение производственно-технологического оборудования, необходимого для организации скрытого субтитрирования на общероссийских обязательных общедоступных телеканалах «Первый канал», «Телекомпания НТВ» и детско-юношеском телеканале «Карусель»</t>
  </si>
  <si>
    <t>14.2</t>
  </si>
  <si>
    <t>14.3</t>
  </si>
  <si>
    <t>810</t>
  </si>
  <si>
    <t>6.2.</t>
  </si>
  <si>
    <t>6.3.</t>
  </si>
  <si>
    <t>01.10.2012</t>
  </si>
  <si>
    <t>Организация и проведение конференций для специалистов реабилитационных и лечебно-профилактических учреждений по внедрению кодификатора категорий инвалидности с учетом положений Международной классификации функциони-рования, ограничений жизнедеятельности и здоровья, дифференцированного по преимущественному виду помощи, в которой нуждается инвалид, включая изготовление информационно-справочного материала</t>
  </si>
  <si>
    <t>10.2</t>
  </si>
  <si>
    <t>Обучение специалистов, обеспечивающих учебно-тренировочный процесс среди инвалидов и других маломобильных групп населения, от 24.09.2012 г. № 122, БУ  ФГБОУ ВПО «Национальный государственный Университет физической культуры, спорта и здоровья имени П.Ф. Лесгафта, Санкт Петербург»</t>
  </si>
  <si>
    <t>10.09.2012</t>
  </si>
  <si>
    <t>Проведение обучающих мероприятий для специалистов психолого-медико-педагогических комиссий, образовательных учреждений по вопросам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 от 1.12.2011 г. № 06.Р24.11.0074, Бюджетное учреждение  ГБОУ ВПО г. Москвы «Московский городской психолого-педагогический университет»</t>
  </si>
  <si>
    <t>Проведение обучающих мероприятий для специалистов психолого-медико-педагогических комиссий, образовательных учреждений по вопросам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 от 15.10.2012 г. № 07.P24.11.0001,
Бюджетное учреждение  ГБОУ ВПО г. Москвы «Московский городской психолого-педагогический университет»</t>
  </si>
  <si>
    <t>04.10.2012</t>
  </si>
  <si>
    <t>Оказание услуг по проведению обучения на базовом уровне специалистов, оказывающих государственные услуги населению, русскому жестовому языку в рамках реализации государственной программы Российской Федерации «Доступная среда» на 2011-2015 годы,
от 04.10.2011 г. № К-30-Т/97, 
ГОУ ВПО "Российский государственный социальный университет"</t>
  </si>
  <si>
    <t>Оказание услуг по проведению обучения на базовом уровне специалистов, оказывающих государственные услуги населению, русскому жестовому языку в рамках реализации государственной программы Российской Федерации «Доступная среда» на 2011-2015 годы в Центральном федеральном округе,
от 19.10.2012 г. № К-13-ГП-62, 
Федеральное государственное бюджетное образовательное учреждение высшего профессионального образования "Российский государственный социальный университет"("РГСУ")</t>
  </si>
  <si>
    <t>226</t>
  </si>
  <si>
    <t>2011 - 2012</t>
  </si>
  <si>
    <t>15.09.2011</t>
  </si>
  <si>
    <t>Поддержка учреждений спортивной направленности по адаптивной физической культуре и спорту в субъектах Российской Федерации, от 24 августа 2012 г. № 39,
Владимирская область</t>
  </si>
  <si>
    <t>Поддержка учреждений спортивной направленности по адаптивной физической культуре и спорту в субъектах Российской Федерации, 24 августа 2012 г. № 42,
Калининградская область</t>
  </si>
  <si>
    <t>Поддержка учреждений спортивной направленности по адаптивной физической культуре и спорту в субъектах Российской Федерации, 21 августа 2012 г. № 19,
Камчатский край</t>
  </si>
  <si>
    <t>Поддержка учреждений спортивной направленности по адаптивной физической культуре и спорту в субъектах Российской Федерации,
от 27 сентября 2012 г. № 124, Краснодарский край</t>
  </si>
  <si>
    <t>Поддержка учреждений спортивной направленности по адаптивной физической культуре и спорту в субъектах Российской Федерации, от 24 августа 2012 г. № 47,
Красноярский край</t>
  </si>
  <si>
    <t>Поддержка учреждений спортивной направленности по адаптивной физической культуре и спорту в субъектах Российской Федерации, от 24 августа 2012 г. № 45,
Курганская область</t>
  </si>
  <si>
    <t>Поддержка учреждений спортивной направленности по адаптивной физической культуре и спорту в субъектах Российской Федерации, от 5 сентября 2012 г. № 65,
Мурманская область</t>
  </si>
  <si>
    <t>Поддержка учреждений спортивной направленности по адаптивной физической культуре и спорту в субъектах Российской Федерации, от 29 августа 2012 г. № 60,
Новосибирская область</t>
  </si>
  <si>
    <t>Поддержка учреждений спортивной направленности по адаптивной физической культуре и спорту в субъектах Российской Федерации, от 21 августа 2012 г. № 21,
Омская область</t>
  </si>
  <si>
    <t>Поддержка учреждений спортивной направленности по адаптивной физической культуре и спорту в субъектах Российской Федерации, от 24 августа 2012 г. № 43,
Республика Мордовия</t>
  </si>
  <si>
    <t>Поддержка учреждений спортивной направленности по адаптивной физической культуре и спорту в субъектах Российской Федерации, от 5 сентября 2012 г. № 68,
Республика Северная Осетия - Алания</t>
  </si>
  <si>
    <t>Поддержка учреждений спортивной направленности по адаптивной физической культуре и спорту в субъектах Российской Федерации, от 5 октября 2012 г. № 167,
Орловская область</t>
  </si>
  <si>
    <t>Поддержка учреждений спортивной направленности по адаптивной физической культуре и спорту в субъектах Российской Федерации, от 5 сентября 2012 г. № 67,
Ростовская область</t>
  </si>
  <si>
    <t>Поддержка учреждений спортивной направленности по адаптивной физической культуре и спорту в субъектах Российской Федерации, от 24 августа 2012 г. № 46,
Саратовская область</t>
  </si>
  <si>
    <t>Поддержка учреждений спортивной направленности по адаптивной физической культуре и спорту в субъектах Российской Федерации, от 21 августа 2012 г. № 18,
Свердловская область</t>
  </si>
  <si>
    <t>Поддержка учреждений спортивной направленности по адаптивной физической культуре и спорту в субъектах Российской Федерации, от 21 августа 2012 г. № 20,
Тамбовская область</t>
  </si>
  <si>
    <t>Поддержка учреждений спортивной направленности по адаптивной физической культуре и спорту в субъектах Российской Федерации, от 24 августа 2012 г. № 48,
Тульская область</t>
  </si>
  <si>
    <t>Поддержка учреждений спортивной направленности по адаптивной физической культуре и спорту в субъектах Российской Федерации, от 24 августа 2012 г. № 41,
Хабаровский край</t>
  </si>
  <si>
    <t>Поддержка учреждений спортивной направленности по адаптивной физической культуре и спорту в субъектах Российской Федерации, от 5 сентября 2012 г. № 66,
Ханты-Мансийский автономный округ</t>
  </si>
  <si>
    <t>Поддержка учреждений спортивной направленности по адаптивной физической культуре и спорту в субъектах Российской Федерации, от 24 августа 2012 г. № 44,
Чувашская Республика</t>
  </si>
  <si>
    <t>8.23.</t>
  </si>
  <si>
    <t>8.24.</t>
  </si>
  <si>
    <t>8.25.</t>
  </si>
  <si>
    <t>8.26.</t>
  </si>
  <si>
    <t>Поддержка учреждений спортивной направленности по адаптивной физической культуре и спорту в субъектах Российской Федерации, от 5 октября 2012 г. № 171,
Московская область</t>
  </si>
  <si>
    <t>Поддержка учреждений спортивной направленности по адаптивной физической культуре и спорту в субъектах Российской Федерации, от 8 октября 2012 г. № 173,
Республика Коми</t>
  </si>
  <si>
    <t>Поддержка учреждений спортивной направленности по адаптивной физической культуре и спорту в субъектах Российской Федерации, от 5 октября 2012 г. № 166,
Республика Марий Эл</t>
  </si>
  <si>
    <t>Поддержка учреждений спортивной направленности по адаптивной физической культуре и спорту в субъектах Российской Федерации,от 8 октября 2012 г. № 174,
Ставропольский край</t>
  </si>
  <si>
    <t>Поддержка учреждений спортивной направленности по адаптивной физической культуре и спорту в субъектах Российской Федерации, от 21 августа 2012 г. № 22,
Воронежская область
(дополнительное соглашение от 5 октября 2012 г. № 168)</t>
  </si>
  <si>
    <t>Поддержка учреждений спортивной направленности по адаптивной физической культуре и спорту в субъектах Российской Федерации, от 24 августа 2012 г. № 40,
Республика Алтай
(дополнительное соглашение от 5 октября 2012 г. № 169)</t>
  </si>
  <si>
    <t>Работа завершена. По итогам выполненных работ - определены степени разобщенности инвалидов и граждан в 4 субъектах Российской Федерации (Республика Татарстан, Саратовская область, Тверская область, Рязанская область), а также произведена оценка инвалидами состояния доступности приоритетных объектов и услуг в приоритетных сферах жизнедеятельности.
Так,  показатель Программы «Доля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составил 33,7% при плановом значении 33,7%, а показатель «Доля инвалидов, положительно оценивающих отношение населения к проблемам инвалидов, в общем количестве опрошенных инвалидов» составил 36,6% при плановом значении 36,6%.</t>
  </si>
  <si>
    <t>Оказание услуг по проведению обучения специалистов учреждений медико-социальной экспертизы работе с кодификатором категорий инвалидности с учетом положений Международной классификации функционирования, ограничений жизнедеятельности и здоровья, дифференцированного по преимущественному виду помощи, в которой нуждается инвалид,
от 09.07.2012 г. № К-30-ФЦП/72-2,
Учреждение  Федеральное государственное бюджетное учреждение "Санкт-Петербургский научно-практический центр медико-социальной экспертизы, протезирования и реабилитации инвалидов им. Г.А. Альбрехта Федерального медико-биологического агентства"</t>
  </si>
  <si>
    <t>242</t>
  </si>
  <si>
    <t>15.4</t>
  </si>
  <si>
    <t>16.3.</t>
  </si>
  <si>
    <t>16.4.</t>
  </si>
  <si>
    <t>16.5</t>
  </si>
  <si>
    <t>16.6</t>
  </si>
  <si>
    <t>17.</t>
  </si>
  <si>
    <t>17.1.</t>
  </si>
  <si>
    <t>17.2.</t>
  </si>
  <si>
    <t>Обобщенные сведения о финансировании федеральной целевой программы, ходе заключения контрактов
и выполнении мероприятий федеральной целевой программы (в денежном выражении) в 2012 году</t>
  </si>
  <si>
    <t>Бюджетные и/или внебюджетные назначения
на 2012 год</t>
  </si>
  <si>
    <t>Наименование источников финансирования
и направления расходов</t>
  </si>
  <si>
    <t>Освоено
с начала года
(тыс. рублей)</t>
  </si>
  <si>
    <t>Кассовые расходы и фактические расходы
за 2012 год
(тыс. рублей)</t>
  </si>
  <si>
    <t>Количество контрактов (соглашений), действующих в 2012 году,  единиц</t>
  </si>
  <si>
    <t>Стоимость работ 2012 года по действующим контрактам (соглашениям)</t>
  </si>
  <si>
    <t>контракты, заключенные
в 2012 году</t>
  </si>
  <si>
    <t>контракты (соглашения), заключенные
в 2012 году</t>
  </si>
  <si>
    <t>всего, включая контракты прошлых лет (тыс. рублей)</t>
  </si>
  <si>
    <t>Исполнитель:____________________П.В. Колесников                                                                                                Телефон: (495) 587-88-89, доб. 13-12; 
E-mail: KolesnikovPV@rosminzdrav.ru</t>
  </si>
  <si>
    <t xml:space="preserve">Результаты реализации програмных мероприятий по направлению НИОКР в 2012 году в рамках федеральной целевой программы </t>
  </si>
  <si>
    <t>Фактические расходы в 2012 году по источникам</t>
  </si>
  <si>
    <t>Результаты выполненных этапов
в 2012 году</t>
  </si>
  <si>
    <t>Исполнитель:__________________________П.В. Колесников                                                                                                Телефон: (495) 587-88-89, доб. 13-12; 
E-mail: KolesnikovPV@rosminzdrav.ru</t>
  </si>
  <si>
    <t>Наименование мероприятия*, реквизиты госконтракта, исполнитель (для субсидии - предмет и реквизиты соглашения, получатель)</t>
  </si>
  <si>
    <t>фактические расходы
за 2012 год по источникам</t>
  </si>
  <si>
    <t>Результаты выполненных работ (услуг, поставок)
за отчетный период (в натуральных показателях)</t>
  </si>
  <si>
    <t>Результаты реализации программных мероприятий по направлению "прочие нужды" в 2012 году в рамках федеральной целевой программы</t>
  </si>
  <si>
    <t>Исполнитель:________П.В. Колесников                                                                                                Телефон: (495) 587-88-89, доб. 13-12; 
E-mail: KolesnikovPV@rosminzdrav.ru</t>
  </si>
  <si>
    <t>Работа выполнена. Представленные отчетные материалы соответствуют требованиям государственного контракта.
По итогам выполненных работ разработаны методические рекомендации по разработке и реализации программ субъектов Российской Федерации, обеспечивающих доступность приоритетных объектов и услуг в приоритетных сферах жизнедеятельности инвалидов и других маломобильных групп населения. На основании вышеуказанных методических рекомендаций и предложений субъектов Российской Федерации (Республики Татарстан, Тверской и Саратовской областей), принимающих участие в реализации пилотного проекта по отработке формирования доступной среды на уровне субъектов Российской Федерации в 2011-2012 годах, приказом Министерства труда и социальной защиты Российской Федерации от 6 декабря 2012 г. № 575 "Об утверждении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(далее - Приказ), утверждена примерная программа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</si>
  <si>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Проведение анализа по определению потребностей учреждений культуры в виде и количестве приобретаемых технических устройств и определении необходимых объемов финансирования закупки и монтирования оборудования для инвалидов и других маломобильных групп населения", государственный контракт от 22.11.2012 г. № 3575-01-41/05-12, Закрытое акционерное общество «Новый Институт Кино Фото Индустрии»</t>
  </si>
  <si>
    <t>09.11.2012</t>
  </si>
  <si>
    <t>В ходе 1-го этапа НИОКР (2012 год) разработан Технический проект аппаратно-программного комплекса автоматической подготовки скрытых субтитров в реальном масштабе времени (далее – АПК АПС) и выполнены следующие работы: 
1. Окончательная разработка требований к техническим средствам и конструктивным решениям по реализации аппаратной части АПК АПС, определение конфигурации технических средств, разработанных в 2011 году;
2. Создание макета опытного образца АПК АПС на базе определенных в государственном контракте технических средств;
3. Определение структуры входных и выходных данных;
4. Разработка общей методики по применению АПК АПС на общероссийских обязательных общедоступных телеканалах;
5. Разработка алгоритмов программных модулей;
6. Разработка технических решений, обеспечивающих показатели надежности, установленные государственным контрактом, и их подтверждение;
7. Тестирование и отладка алгоритмов программных модулей на макете опытного образца АПК АПС;
8. Достижение количественных показателей функций программных средств АПК АПС, указанных в государственном контракте.
На заседании Комиссии по приемке работ успешно проведено испытание макета опытного образца АПК АПС на произвольной выборке телепередач.</t>
  </si>
  <si>
    <t>Разработка аппаратно-программного комплекса автоматической подготовки скрытых субтитров в реальном масштабе времени для внедрения на общероссийских обязательных общедоступных телеканалах в пределах утвержденных лимитов бюджетных обязательств, государственный контракт 
от 07.12.2012 г. № 0173100007512000034_144316, 
ООО «Центр речевых технологий»</t>
  </si>
  <si>
    <t>23.11.2012</t>
  </si>
  <si>
    <t>Развитие и поддержка Интернет-портала в рамках общественно-просветительской кампаний по распространению идей, принципов и средств формирования доступной среды для инвалидов и других маломобильных групп населения,
от 22.10.2012 г. № К-13-ГП-67, ООО "Манго 3"</t>
  </si>
  <si>
    <t>03.10.2012 г.</t>
  </si>
  <si>
    <t>Согласно заключенному государственному контракту в Центральном федеральном округе проведено обучение на базовом уровне 149 специалистов, оказывающих государственные услуги населению, русскому жестовому языку по программе дополнительного профессионального образования для получения дополнительной квалификации «Переводчик в сфере профессиональной коммуникации неслышащих (переводчик жестового языка)» по краткосрочным программам сурдоперевода – 200 часов, и тифлосурдоперевода – 144 учебных часов.</t>
  </si>
  <si>
    <t>Оказание услуг по проведению обучения на базовом уровне специалистов, оказывающих государственные услуги населению, русскому жестовому языку в рамках реализации государственной программы Российской Федерации «Доступная среда» на 2011-2015 годы в Приволжском федеральном округе, от 22.10.2012 г. № К-13-ГП-66, 
Негосударственное образовательное учреждение высшего профессионального образования "Университет управления "ТИСБИ"</t>
  </si>
  <si>
    <t>Согласно заключенному государственному контракту в Приволжском федеральном округе проведено обучение на базовом уровне 170 специалистов, оказывающих государственные услуги населению, русскому жестовому языку по программе дополнительного профессионального образования для получения дополнительной квалификации «Переводчик в сфере профессиональной коммуникации неслышащих (переводчик жестового языка)» по краткосрочным программам сурдоперевода – 200 часов, и тифлосурдоперевода – 144 учебных часов.</t>
  </si>
  <si>
    <t xml:space="preserve">Работа выполнена. Обучение по программе профессиональной подготовки и повышения квалификации проводилось по следующему графику:
1) с 1 октября 2012 г. в несколько этапов в г. Санкт-Петербурге (162 слушателя); 
2) с 22 октября 2012 г. по 31 октября 2012 г. в г. Красноярск (57 слушателей); 
3) с 12 ноября 2012 г. по 21 ноября 2012 г. в г. Краснодар (68 слушателей).
Всего обучение прошли 287 специалистов.
</t>
  </si>
  <si>
    <t>27.03.2012
22.11.2012</t>
  </si>
  <si>
    <t xml:space="preserve">Организация скрытого субтитрирования телевизионных программ общероссийских обязательных общедоступных телеканалов, ФГУП  «Всероссийская государственная телевизионная и радиовещательная компания» от 30.03.2012
№ 0410/36 </t>
  </si>
  <si>
    <t>Организация скрытого субтитрирования телевизионных программ общероссийских обязательных общедоступных телеканалов, ОАО «Телекомпания НТВ» от 27.03.2012 
№ 0410/30, от 22.11.2012 №0410/113</t>
  </si>
  <si>
    <t>21.12.2012</t>
  </si>
  <si>
    <t>Предоставление субсидий открытому акционерному обществу «Первый канал» на возмещение затрат на приобретение производственно-технологического оборудования, необходимого для организации скрытого субтитрирования,
от 21.12.2012 №0410/120</t>
  </si>
  <si>
    <t>Предоставление субсидий открытому акционерному обществу «Телекомпания НТВ» на возмещение затрат на приобретение производственно-технологического оборудования, необходимого для организации скрытого субтитрирования,
от 21.12.2012 №0410/118</t>
  </si>
  <si>
    <t>Предоставление субсидий закрытому акционерному обществу «Карусель» на возмещение затрат на приобретение производственно-технологического оборудования, необходимого для организации скрытого субтитрирования,
от 21.12.2012 №0410/119</t>
  </si>
  <si>
    <t>Первый 500-часовой этап обучения в рамках реализации мероприятия завершен в 2011 году.
В 2011 году 153 специалиста органов социальной защиты и образования из Самарской, Калининградской, Кировской, Тюменской, Нижегородской, Сахалинской, Амурской областей, республик Коми, Ингушетия, Дагестан, Краснодарского Края, Республики Чувашии, Ханты-Мансийского автономного округа - Югра, и города Москвы успешно прошли первый этап обучения, сдали первую сессию.
В 2012 году завершен второй 1500 - часовой этап обучения указанных специалистов, а также завершено дополнительное проведение краткосрочных (не более 144 часов) и среднесрочных (не более 500 часов) курсов обучения.</t>
  </si>
  <si>
    <t>19.10.2012 г</t>
  </si>
  <si>
    <t>Работа выполнена. Согласно заключенному государственному контракту проведены курсы повышения квалификации по программе: "Механизмы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 для 1350 слушателей из 54 субъектов Российской Федерации (Республика Адыгея (Адыгея), Республика Башкортостан, Республика Ингушетия, Кабардино-Балкарская Республика, Республика Калмыкия, Республика Карелия, Республика Коми, Республика Марий Эл, Республика Мордовия, Республика Саха (Якутия), Республика Северная Осетия – Алания, Республика Татарстан (Татарстан), Республика Тыва, Удмуртская Республика, Республика Хакасия, Чувашская Республика – Чувашия, Алтайский край, Забайкальский край, Краснодарский край, Пермский край, Ставропольский край, Хабаровский край, Амурская область, Белгородская область, Брянская область, Волгоградская область, Вологодская область, Иркутская область, Калужская область, Кемеровская область, Кировская область, Костромская область, Курганская область, Курская область, Липецкая область, Магаданская область, Нижегородская область, Новгородская область, Оренбургская область, Пензенская область, Псковская область, Ростовская область, Самарская область, Свердловская область, Тамбовская область, Тверская область, Томская область, Тюменская область, Ульяновская область, Ярославская область, Санкт-Петербург, Еврейская автономная область, Ханты-Мансийский автономный округ – Югра, Ямало-Ненецкий автономный округ).</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</si>
  <si>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06.G65.24.0145 от 08.11.2012 г.,
Калининградская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</si>
  <si>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07.G65.24.0130 от 01.10.2012 г.,
Воронежская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</si>
  <si>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06.G65.24.0035 от 23.05.2012 г., 
Республика Калмыкия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</si>
  <si>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06.G65.24.0132 от 01.10.2012 г.,
Республика Саха (Якутия)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</si>
  <si>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06.G65.24.0144 от 08.11.2012 г.,
Курганская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</si>
  <si>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 06.G65.24.0131 от 01.10.2012 г.,
Мурманская область</t>
  </si>
  <si>
    <t>Работа выполнена. С целью повышения квалификации в 2012 году проведено обучение 710 специалистов учреждений медико-социальной экспертизы в следующих субъектах Российской Федерации:
Челябинская область - 100 чел., Республика Башкортостан - 80 чел., Нижегородская область - 80 чел., Тамбовская область - 50 чел., Омская область - 60 чел., Иркутская область - 90 чел., Томская область - 48 чел., Кемеровская область - 50 чел., Ханты-Мансийский АО - 22 чел., Свердловская область - 80 чел., Ярославская область - 50 чел.</t>
  </si>
  <si>
    <t>Оказание услуг по проведению обучения специалистов учреждений медико-социальной экспертизы по теме: «Организационно-правовые и методические основы медико-социальной экспертизы и реабилитации инвалидов с учетом основных положений МКФ» (Красноярский край, Ростовская область, Пензенская область, Алтайский край, Республика Алтай, Краснодарский край, Республики Адыгея, Московская область, г. Москва, Амурская область, Магаданская область, Брянская область, Калининградская область), от 16.05.2012 г. № 10/ПР, Бюджетное учреждение  Федеральное государственное бюджетное учреждение " Федеральное бюро медико-социальной экспертизы"</t>
  </si>
  <si>
    <t xml:space="preserve">Работа выполнена. С целью повышения квалификации в 2012 году проведено обучение 694 специалистов учреждений медико-социальной экспертизы в следующих субъектах Российской Федерации:
Красноярский край - 110 чел., Ростовская область - 60 чел., Пензенская область - 50 чел., Алтайский край - 80 чел., Республика Алтай - 8 чел., Краснодарский край - 110 чел., Республики Адыгея - 8 чел., Московская область - 95 чел., г. Москва - 90 чел., Амурская область - 15 чел., Магаданская область - 11 чел., Брянская область - 42 чел.,  Калининградская область - 15 чел.
</t>
  </si>
  <si>
    <t>Работа выполнена. В результате выполнения работы проведены научно-практические конференции, на которых были определены направления реорганизации работы бюро медико-социальной экспертизы в пилотных регионах, разобраны новые нормативные документы, определены пути межведомственного информационного взаимодействия в электронном виде при предоставлении государственной услуги по проведению медико-социальной экспертизы. В работе приняли участие 548 специалистов бюро медико-социальной экспертизы.</t>
  </si>
  <si>
    <t>25.07.2012 г.</t>
  </si>
  <si>
    <t>Оказание услуг по организации и проведению научно-практической конференции по теме: «Модернизация системы медико-социальной экспертизы и совершенствование технологий установления инвалидности с учетом результатов анализа пилотного проекта по отработке новых подходов к организации и проведению медико-социальной экспертизы и реабилитации инвалидов на основе положений МКФ и выявления рисков», 
от 14.08.2012 г. № 42/ПР, Бюджетное учреждение  Федеральное государственное бюджетное учреждение "Федеральное бюро медико-социальной экспертизы"</t>
  </si>
  <si>
    <t>Оказание услуг по организации и проведению научно-практической конференции по теме: «Актуальные направления развития инфраструктуры межведомственного информационного взаимодействия в электронном виде при предоставлении государственной услуги по проведению медико-социальной экспертизы, в том числе в пилотных регионах»,
от 14.08.2012 г. № 43/ПР, ООО "ТверьИнформПродукт"</t>
  </si>
  <si>
    <t>Оказание услуг по организации и проведению научно-практической конференции по теме: «О ходе реализации апробации новых подходов, нормативных документов, методик и технологий в практической деятельности учреждений медико-социальной экспертизы и реабилитации инвалидов с учетом положений МКФ», 
от 14.08.2012 г. № 41/ПР, ФГУ "ФМБСЭ" ФМБА России</t>
  </si>
  <si>
    <t>Работа выполнена. Для ФКУ "Главное бюро медико-социальной экспертизы по Республике Хакасия", ФКУ "Главное бюро медико-социальной экспертизы по Республике Удмуртия", ФКУ "Главное бюро медико-социальной экспертизы по Тюменской области" и ФГБУ "Федеральное бюро медико-социальной экспертизы", в рамках пилотного проекта и с целью укрепления материально-технической базы учреждений, было  пребретено специальное диагностическое оборудование. Использование данного оборудования позволило более объективно установливать факт наличия инвалидности и уменьшить субъективный фактор в оценке состояния пациента.</t>
  </si>
  <si>
    <t>Работа выполнена. В Республике Хакасия, Тюменской области, Удмуртской Республике был проведен Пилотный проект по отработке новых подходов к организации и проведению медико-социальной экспертизы и реабилитации инвалидов с учетом международной классификации функционирования, ограничений жизнедеятельности и здоровья. По результатам Пилотного проекта ФГБУ "Федеральное бюро медико-социальной экспертизы" подготовило отчет о проделанной работе.</t>
  </si>
  <si>
    <t>В соответствии с государственным контрактом проведено обучение (подготовка, переподготовка, повышение квалификации) 2 014 специалистов (в 12 субъектах Российской Федерации 8 федеральных округов учреждений медико-социальной экспертизы работе с кодификатором категорий инвалидности с учетом положений Международной классификации функционирования, ограничений жизнедеятельности и здоровья, дифференцированным по преимущественному виду помощи, в которой нуждается инвалид.</t>
  </si>
  <si>
    <t>В 2012 году Минспортом России проведен анализ учреждений спортивной направленности по адаптивной физической культуре и спорту, в результате которого были определены 26 субъектов Российской Федерации, учреждения в которых наиболее соответствуют Правилам предоставления и распределения субсидий из федерального бюджета бюджетам субъектов Российской Федерации на поддержку учреждений спортивной направленности по адаптивной физической культуре и спорту в субъектах Российской Федерации, утвержденным Программой.
По результатам реализации мероприятия учреждения спортивной направленности по адаптивной физической культуре и спорту в субъектах Российской Федерации были оснащены спортивными реабилитационными тренажерами, спортивной экипировкой, автотранспортом, инвентарем и спецоборудованием.
В целях реализации мероприятия в 2012 году Программой предусматривалось финансирование мероприятия в размере 95 700 тыс. рублей, в том числе из средств федерального бюджета в размере равном 47 850,0 тыс. рублей и 47 850,0 тыс. рублей из средств бюджетов субъектов Российской Федерации.
Стоит отметить, что за 2012 год:
кассовые расходы средств федерального бюджета составили 47 850 тыс. рублей - 100% от объема, предусмотренного Программой;
 фактически привлечено софинансирование из бюджетов субъектов Российской Федерации в размере 148 495,30 тыс. рублей, что составляет 310,3 % от объема финансирования за счет средств бюджетов субъектов Российской Федерации, предусмотренного Программой на 2012 год.
Общий объем освоенных средств составил  195 414,87 тыс. рублей - 204,2% от запланированного Программой (95 700 тыс. рублей).</t>
  </si>
  <si>
    <t xml:space="preserve">Работа выполнена. Проведены всероссийские обучающие семинары:
1.  Для специалистов муниципальных и региональных органов управления образования по вопросам реализации мероприятий государственной программы Российской Федерации «Доступная среда» на 2011-2015 годы по формированию сети базовых образовательных учреждений, реализующих образовательные программы общего образования, обеспечивающих совместное обучение детей-инвалидов и детей, не имеющих нарушений развития;
2.  Для руководителей  психолого-медико-педагогических комиссий по вопросам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
3. Для руководителей базовых образовательных учреждений по вопросам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
</t>
  </si>
  <si>
    <t xml:space="preserve">В соответствии с приказом Минобрнауки России от 30 января 2012 г. № 57 с целью реализации данных мероприятий Минобрнауки России предоставлялись субсидии из федерального бюджета 57 бюджетам субъектов Российской Федерации. 
В большинстве субъектов Российской Федерации, участвующих в реализации государственной программы в 2012 году, за счет средств федерального и бюджетов субъектов Российской Федерации проведены работы по созданию универсальной безбарьерной среды в образовательных учреждениях, включающие в себя приспособление зданий, а именно:
устройство пандусов;
расширение дверных проемов;
замена напольных покрытий;
демонтаж дверных порогов;
установка перил вдоль стен внутри здания;
устройство разметки;
оборудование санитарно-гигиенических помещений;
переоборудование и приспособление раздевалок, спортивных залов, столовых, классных комнат, кабинетов педагогов-психологов, учителей-логопедов, комнат психологической разгрузки, медицинских кабинетов;
создание информационных уголков с учетом особых потребностей детей-инвалидов;
установка подъёмных устройств и др.
Для реализации мероприятия по оснащению образовательных учреждений специальным, в том числе учебным, реабилитационным, компьютерным оборудованием и автотранспортом для организации коррекционной работы и обучения инвалидов по слуху, зрению и с нарушениями опорно-двигательного аппарата субъектами Российской Федерации приобреталось специальное, в том числе учебное, реабилитационное, компьютерное оборудование и автотранспорт:
специальная мебель, в том числе  столы с регулируемой высотой, наклоном столешницы, стулья, регулируемые по высоте;
специализированные аппаратно-программные комплексы для детей-инвалидов;
компьютерные логопедические, психологические программы для работы с детьми-инвалидами; 
учебные пособия для работы педагога-психолога, учителя-логопеда для работы с детьми с нарушениями речи, нарушениями познавательных процессов, эмоционально-волевой сферы; 
наборы диагностических методик для определения уровня речевого и моторного развития;
оборудование для сенсорных комнат  психо-эмоциональной коррекции;
мобильные комплексы мультисенсорного и ультрафиолетового оборудования для сенсомоторной реабилитации и коррекции;
интерактивные доски  с проекторами, ноутбуками и экранами;
комплекты компьютерного, телекоммуникационного, специализированного оборудования и программного обеспечения;
реабилитационное оборудование:
кислородные концентраторы и коктейлеры;
реабилитационные тренажеры (эллиптические эргометры, велоэргометры, виброплатформы, беговые и массажные дорожки);
специализированные реабилитационные многофункциональные оздоровительные комплексы;
кабинеты логотерапевтический коррекции и коррекции психоэмоционального состояния;
универсальные цифровые устройства для чтения; 
цифровые «говорящие» книги на флеш-картах SD; 
документ-камеры с компьютерами   для зрительного увеличения     мелких предметов и текста; 
портативные устройства для чтения плоскопечатных текстов;
настольные электронные увеличительные устройства;
цифровые модульные системы для работы с текстом и управления различными компонентами информационного пространства;
слуховые тренажеры «Соло-01В» (М);
аудиоклассы АК-3(М) «Сонет-01-1»;
лингводидактические комплексы;
автобусы ПАЗ и ГАЗЕЛЬ и др.
На реализацию указанных мероприятий в 2012 году в соответствии с Программой за счет средств федерального бюджета предусмотрено 495 000 тыс. рублей.
В целях реализации мероприятия в 2012 году Программой предусматривалось финансирование мероприятия в размере 990 000 тыс. рублей, в том числе из средств федерального бюджета в размере равном 495 000,0 тыс. рублей и 495 000,0 тыс. рублей из средств бюджетов субъектов Российской Федерации.
Стоит отметить, что за 2012 год:
кассовые расходы средств федерального бюджета составили 442 816,30 тыс. рублей – 89,5% от объема, предусмотренного Программой;
 фактически привлечено софинансирование из бюджетов субъектов Российской Федерации в размере 488 592,77 тыс. рублей, что составляет 98,7% от объема финансирования за счет средств бюджетов субъектов Российской Федерации, предусмотренного Программой на 2012 год.
Общий объем освоенных средств (кассовые расходы) составил 931 409,08 тыс. рублей – 94,1% от запланированного Программой (990 000 тыс. рублей).
Неизрасходованный остаток средств федерального бюджета в размере 45 273,0 тыс. руб. образовался в связи с отказом Правительства Новосибирской области от получения субсидии из федерального бюджета в 2012 году, а также неполным освоением средств субсидии субъектами Российской Федерации.
</t>
  </si>
  <si>
    <t>Работа выполнена. В целях реализации мероприятия Правительством Российской Федерации 30 декабря 2012 года утверждено распоряжение № 2430-р «Об определении единственных исполнителей мероприятия «Организация скрытого субтитрирования телевизионных программ общероссийских обязательных общедоступных телеканалов».
Согласно указанному распоряжению единственными исполнителями определены:
открытое акционерное общество «Первый канал» - в части организации скрытого субтитрирования телевизионных программ телеканала «Первый канал»;
федеральное государственное унитарное предприятие «Всероссийская государственная телевизионная и радиовещательная компания» - в части организации скрытого субтитрирования телевизионных программ телеканалов «Телеканал «Россия» (Россия-1), «Телеканал «Россия – Культура» (Россия-К); открытое акционерное общество «Телекомпания НТВ» - в части организации скрытого субтитрирования телевизионных программ телеканала «Телекомпания НТВ»; закрытое акционерное общество «Карусель» - в части организации скрытого субтитрирования телевизионных программ детско-юношеского телеканала «Карусель».
Стоит отметить, что по итогам 2012 года произведено и транслировано 8000 часов скрытых субтитров на указанных телеканалах.
Таким образом, достигнутое значение целевого показателя "Количество произведенных и транслированных субтитров для субтитрирования телевизионных программ общероссийских обязательных общедоступных каналов" соответствует запланированному.</t>
  </si>
  <si>
    <t>Работа выполнена. На основании постановления Правительства Российской Федерации от 11 сентября 2012 г. № 919 «О внесении изменений в государственную программу Российской Федерации «Доступная среда» на 2011-2015 годы» были предоставлены субсидии открытому акционерному обществу "Первый канал", открытому акционерному обществу "Телекомпания НТВ" и закрытому акционерному обществу "Карусель" (далее - организации) на возмещение затрат на приобретение производственно-технологического оборудования, необходимого для организации скрытого субтитрирования (далее - оборудование) на общероссийских обязательных общедоступных телеканалах "Первый канал", "Телекомпания НТВ" и детско-юношеском телеканале "Карусель".
Организациями осуществлено приобретение комплектов оборудования в количестве 3 ед.</t>
  </si>
  <si>
    <t>Работа не выполнена.
30 ноября 2012 г. исполнителем государственной контракта от 11.10.2012 г. № К-13-Т-38, Автономной некоммерческой организацией  "Центр программ и проектов в области развития здравоохранения "Кристина" представлен отчет о выполнении научно-исследовательской работы.
В целях обсуждения и принятия указанной работы 4 декабря 2012 г. в Минтруде России было проведено совещание с представителями общероссийских общественных объединений инвалидов и Фонда социального страхования Российской Федерации, по результатам которого составлен протокол, направленный исполнителю письмом от 5 декабря 2012 г. № 13-3/3233.
13 декабря 2012 г. исполнителем государственного контракта письмом № 69 в адрес Минтруда России представлен ряд корректировок и доработок.
Вместе с тем, Минтруд России полагает, что работы выполнены некачественно. 
Письмом от 20 декабря 2012 года №13-3/10/2-4101 Минтруд России направил в адрес Автономной некоммерческой организации «Центр программ и проектов в области развития здравоохранения «Кристина» претензию, в которой  сообщено об отказе в приемки научной продукции и о невозможности подписания Акта сдачи-приемки выполненных работ по государственному контракту от 11.10.2012 г. № К-13-Т-38.</t>
  </si>
  <si>
    <t>Работа выполнена. Представленные отчетные материалы соответствуют требованиям государственного контракта. В результате работы осуществлено обследование 6 зданий и помещений федеральных учреждений культуры (Российской государственной библиотеки искусств, Государственного музея искусства народов Востока, Российского этнографического музея, Российского государственного академического театра драмы им. А.С. Пушкина (Александринского), Государственного Ростово-Ярославского архитектурно-художественного музея-заповедника, Государственного центрального музея кино) и разработаны рекомендации в целях их комплексного приспособления для беспрепятственного доступа лиц ограниченными возможностями.
Общая площадь обследования составляет 55 353 кв. м.</t>
  </si>
  <si>
    <t>Работа завершена. С целью обмена опытом по применению новых нормативных документов по медико-социальной экспертизе в г. Тюмени, г. Абакане, г. Ижевске были проведены двухдневные конференции, в которых приняли участие 600 специалистов из 83 субъектов Российской Федерации.  
На конференциях затрагивались такие вопросы, как организация ситуационной помощи гражданам с инвалидностью, вопросы доступности учреждений, в т.ч. зрелищных объектов для инвалидов и других маломобильных групп населения.</t>
  </si>
  <si>
    <t>В соответствии с требованиями постановления Правительства Российской Федерации от 17 ноября 2011 года № 941, приказа Минздравсоцразвития России от 28 ноября 2011 года № 1425н был проведен конкурсный отбор по рассмотрению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Конкурсной комиссией принято решение о предоставлении субсидии из федерального бюджета на поддержку программ 3 общественным организациям инвалидов (Белгородской региональной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 Тюменскому региональному отделению Общероссийской общественной организации инвалидов «Всероссийское общество глухих») (Протокол заседания конкурсной комиссии по рассмотрению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мероприятия государственной программы Российской Федерации «Доступная среда» на 2011-2015 годы от 24 февраля 2012 г. № 2).
В соответствии с приказом Минздравсоцразвития России от 30 марта 2012 г. №295н  субсидии из федерального бюджета распределены следующим образом:
Белгородской региональной организации общероссийской общественной организации «Всероссийское общество инвалидов» - 12 566 791,55 руб.;
Общероссийской общественной организации инвалидов «Всероссийское ордена Трудового Красного знамени общество слепых» - 64 764 520,53 руб.;
Тюменскому региональному отделению Общероссийской общественной организации инвалидов «Всероссийское общество глухих» - 16 198 687,92 руб.
Необходимо отметить, что объем привлеченных средств общественными организациями инвалидов составил 77 208,14 тыс. рублей, что на 92,6% больше объема, предусмотренного Программой (40 080,0 тыс. рублей). 
Общественными организациями инвалидов оказано содействие в трудоустройстве и созданию 540 рабочих мест для инвалидов.</t>
  </si>
  <si>
    <t>Работа выполнена. Проведены работы по модернизации и адаптации программного продукта Единой автоматизированной вертикально-интегрированной информационно-аналитической системы, которые включают в себя:
1) Разработку технического проекта на модернизацию системы;
2) Модернизацию программного обеспечения системы;
3) Разработку рабочей документации на модернизированную систему.</t>
  </si>
  <si>
    <t>При проведении работы по преобразованию Минздравсоцразвития России на Минтруд России и Минздрав России и передаче соответствующих финансовых документов, ФМБА России своевременно не представило документы о проведенных конкурсах и информацию об оставшихся бюджетных средствах, что не позволило своевременно подготовить технические задания и провести конкурс.</t>
  </si>
  <si>
    <t>Примечание</t>
  </si>
  <si>
    <t>Пилотный проект
по формированию доступной среды, в т.ч.:</t>
  </si>
  <si>
    <t>Тверская область</t>
  </si>
  <si>
    <t>Республика Татарстан</t>
  </si>
  <si>
    <t>Саратовская область</t>
  </si>
  <si>
    <t>Пилотный проект
по медико-социальной экспертизе, в т.ч.:</t>
  </si>
  <si>
    <t>Тюменская область</t>
  </si>
  <si>
    <t>Удмуртская Республика</t>
  </si>
  <si>
    <t>Республика Хакасия</t>
  </si>
  <si>
    <t xml:space="preserve">Профинансировано,
(тыс. рублей) </t>
  </si>
  <si>
    <t>Бюджетные назначения
на 2012 год,
(тыс. рублей)</t>
  </si>
  <si>
    <t xml:space="preserve">Остаток,
 (тыс. рублей) </t>
  </si>
  <si>
    <t>В целях осуществления расчетов по ранее заключенным контрактам участниками Пилотного проекта подготавливаются письма в адрес Минтруда России о наличии потребности в неиспользованном на 1 января 2013 года остатке субсидии.</t>
  </si>
  <si>
    <t>Оказание услуг 
по обеспечению методическими пособиями учреждений, участвующих в реализации пилотного проекта в трех субъектах Российской Федерации по отработке подходов к организации и проведению медико-социальной экспертизы и реабилитации инвалидов с учетом положений Международной классификации функционирования, ограничений жизнедеятельности и здоровья;</t>
  </si>
  <si>
    <t>Модернизация Единой
автоматизированной вертикально-интегрированной информационно-аналитической системы по проведению медико-социальной экспертизы в целях поддержки процессов проведения освидетельствования с использованием МКФ, ее внедрение и техническая поддержка в пилотных субъектах Российской Федерации</t>
  </si>
  <si>
    <t>Закупка специального
диагностического оборудования, необходимого для проведения освидетельствования в рамках пилотного проекта</t>
  </si>
  <si>
    <t>Остаток средств федерального бюджета в размере 500,69 тыс. рублей сложился в результате проведения конкурсных процедур, осуществляемых в рамках Федерального закона от 21.07.2005 г. № 94-ФЗ «О размещении заказов на поставки товаров, выполнение работ, оказание услуг для государственных и муниципальных нужд».</t>
  </si>
  <si>
    <t>В целях обобщения опыта субъектов Российской Федерации и отработки механизмов обеспечения доступности объектов и услуг для инвалидов и других маломобильных групп населения в 2011 - 2012 годах осуществлялась реализация пилотного проекта с участием 3 субъектов Российской Федерации (Республики Татарстан, Тверской и Саратовской областей) по отработке формирования доступной среды на уровне субъектов Российской Федерации (далее соответственно – участники пилотного проекта, пилотный проект).
Согласно целям и задачам пилотного проекта, определенными государственной программой Российской Федерации «Доступная среда» и приказом Минздравсоцразвития России от 12 июля 2011 г. № 712н «О мерах по реализации постановления Правительства Российской Федерации от 17 марта 2011 г. № 175 «О государственной программе Российской Федерации «Доступная среда» на 2011 - 2015 годы» в части реализации в 2011 - 2012 годах пилотного проекта по отработке формирования доступной среды на уровне субъектов Российской Федерации» утверждено техническое задание пилотного проекта (далее соответственно – Программа, Приказ). 
В 2011 году участниками пилотного проекта с учетом указанного технического задания были разработаны региональные программы, которые в соответствии с положениями Программы были рассмотрены  и прошли экспертизу на заседании Координационного совета по контролю за реализацией Программы (далее – Координационный совет). 
Необходимо отметить, что в состав Координационного совета, в том числе, включены представители общественных организаций инвалидов.
Участниками пилотного проекта в соответствии с требованиями Программы и Приказа при его реализации обеспечивался комплексный  подход при формировании доступной среды для инвалидов (слепых и слабовидящих; глухих и слабослышащих; с нарушением функций опорно-двигательного аппарата, передвигающихся на креслах-колясках) во всех приоритетных сферах жизнедеятельности инвалидов и других маломобильных групп населения.
В ходе реализации пилотного проекта участниками пилотного проекта совместно с представителями региональных общественных организаций инвалидов были выявлены наиболее значимые для инвалидов объекты и услуги в приоритетных сферах жизнедеятельности инвалидов и других маломобильных групп населения.
В 2012 году продолжалась реализация необходимого комплекса мероприятий по дооборудованию и адаптации указанных объектов с целью обеспечения их доступности для инвалидов и других маломобильных групп населения.
При реализации пилотного проекта обеспечивалась доступность не только объектов, но и услуг (предоставление услуг в электронном виде, адаптация сайтов, предоставление услуг сурдопереводчиков, обеспечение вспомогательными устройствами, обучение специалистов базовым знаниям русского жестового языка, изменение режима работы учреждения).
Расходы федерального бюджета на реализацию пилотного проекта в 2012 году в соответствии с Программой составили 791 460,00 тыс. руб.
В соответствии с Программой и приказом Минздравсоцразвития России от 13 февраля 2012 г. № 119н субсидии из федерального бюджета были распределены следующим образом:
Республике Татарстан – 283 056,15 тыс. руб.;
Саратовской области – 285 366,09 тыс. руб.;
Тверской области – 223 037,76 тыс. руб.
Согласно условиям заключенных соглашений участниками пилотного проекта были предусмотрены следующие объемы финансирования за счет средств бюджетов субъектов Российской Федерации: 
Республикой Татарстан – 375 898,57 тыс. руб.;
Саратовской областью – 285 366,09 тыс. руб.;
Тверской областью – 223 037,76 тыс. руб.
Таким образом, общий объем финансирования за счет средств федерального бюджета и бюджетов субъектов Российской Федерации на реализацию пилотного проекта составил 1 675 762,42 тыс. руб. (105,9% от предусмотренного Программой).
По итогам 2012 года кассовые расходы составили 1 548 454,45 тыс. руб. - 97,8 % от общего объема финансирования, предусмотренного Программой, в том числе 734 374,26 тыс. руб. - средства федерального бюджета, 814 080,19 тыс. руб. - средства бюджетов субъектов Российской Федерации. 
Стоит отметить, что средства федерального бюджета и бюджетов субъектов Российской Федерации, неиспользованные в 2011 году,  были направлены в 2012 году на финансовое обеспечение расходов бюджетов субъектов Российской Федерации, соответствующим целям предоставления субсидии и использованы в полном объеме.
Результаты реализации пилотного проекта учтены Минтрудом России при разработке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утвержденной приказом Минтруда России от 6 декабря 2012 г. № 575.</t>
  </si>
  <si>
    <t>Работа завершена. Разработаны видеоролики, аудиоролики, интернет-банеры и наружная реклама, которые использовались в 2012 году и планируется использовать в 2013 году для размещения на телевидении и радио, в сети Интернет в целях формирования толерантного отношения к инвалидам в образовательных учреждениях при проведении паралимпийских и сурдлимпийских игр в 2014 году.</t>
  </si>
  <si>
    <t xml:space="preserve">Работа завершена. Разработаны медиастратегия и графики размещения.
Рекламно-информационные материалы (рекламные видеоролики, рекламные аудиоролики и Интернет-баннеры) размещены в соответствии с медиапланами по каждому каналу размещения с целью формирования толерантного отношения к инвалидам в образовательных учреждениях.
Видеоролики размещались на телеканалах ОРТ, РТР, НТВ, ТНТ, Рен-ТВ, СТС и др.
Аудиоролики размещались на радиостанциях: Серебряный дождь, Авторадио,  Ретро FM, Дорожное Радио, DFM и др. 
Макеты интернет-баннеров размещались в информационно-телекоммуникационной сети интернет на сайтах: www.mail.ru, www.rambler.ru.
</t>
  </si>
  <si>
    <t>Работа завершена. В результате работы осуществлялось:
разработка рекомендаций по модернизации специализированной информационной системы (далее - Система);
обеспечение работы специализированного раздела Системы;
обеспечение информационного наполнения Системы, а именно:
осуществлялся ввод документов в 4 тематических разделов - «Программы субъектов Российской Федерации», «Паспортизация объектов»;  «Классификация объектов»; «Карты доступности»;
обеспечение промышленной эксплуатации Системы;
обеспечение постоянной круглосуточной технической поддержки пользователей Системы. 
Стоит отметить, что на сайте Интернет-портала с целью формирования толерантного отношения к инвалидам создан веб-форум для организации общения посетителей веб-сайта, ежедневно размещались информационные и аналитические материалы, также для использования в работе субъектами Российской Федерации были размещены рекламно-информационные материалы (рекламные видеоролики, рекламные аудиоролики и Интернет-баннеры), методические документы, документы, регламентирующие нормативное регулирование по формированию безбарьерной среды в строительстве, акты Российской Федерации в сфере социальной защиты и другая информация.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</si>
</sst>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 ;\-#,##0.00\ "/>
    <numFmt numFmtId="170" formatCode="#,##0.00000_ ;\-#,##0.00000\ "/>
  </numFmts>
  <fonts count="49">
    <font>
      <sz val="10"/>
      <name val="Arial Cyr"/>
      <family val="0"/>
    </font>
    <font>
      <sz val="10"/>
      <name val="Times New Roman"/>
      <family val="1"/>
    </font>
    <font>
      <b/>
      <sz val="12"/>
      <name val="Times New Roman"/>
      <family val="1"/>
    </font>
    <font>
      <b/>
      <sz val="10"/>
      <name val="Times New Roman"/>
      <family val="1"/>
    </font>
    <font>
      <sz val="8"/>
      <name val="Arial Cyr"/>
      <family val="0"/>
    </font>
    <font>
      <u val="single"/>
      <sz val="10"/>
      <color indexed="12"/>
      <name val="Arial Cyr"/>
      <family val="0"/>
    </font>
    <font>
      <u val="single"/>
      <sz val="10"/>
      <color indexed="36"/>
      <name val="Arial Cyr"/>
      <family val="0"/>
    </font>
    <font>
      <sz val="12"/>
      <name val="Times New Roman"/>
      <family val="1"/>
    </font>
    <font>
      <b/>
      <sz val="9"/>
      <name val="Times New Roman"/>
      <family val="1"/>
    </font>
    <font>
      <b/>
      <sz val="11"/>
      <name val="Times New Roman"/>
      <family val="1"/>
    </font>
    <font>
      <sz val="11"/>
      <name val="Times New Roman"/>
      <family val="1"/>
    </font>
    <font>
      <b/>
      <sz val="14"/>
      <name val="Times New Roman"/>
      <family val="1"/>
    </font>
    <font>
      <b/>
      <sz val="10"/>
      <name val="Arial Cyr"/>
      <family val="0"/>
    </font>
    <font>
      <sz val="8"/>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right style="double"/>
      <top style="double"/>
      <bottom style="double"/>
    </border>
    <border>
      <left style="double"/>
      <right style="double"/>
      <top>
        <color indexed="63"/>
      </top>
      <bottom style="double"/>
    </border>
    <border>
      <left>
        <color indexed="63"/>
      </left>
      <right style="double"/>
      <top>
        <color indexed="63"/>
      </top>
      <bottom style="double"/>
    </border>
    <border>
      <left style="double"/>
      <right style="thin"/>
      <top style="thin"/>
      <bottom style="thin"/>
    </border>
    <border>
      <left style="double"/>
      <right style="thin"/>
      <top style="thin"/>
      <bottom style="double"/>
    </border>
    <border>
      <left style="thin"/>
      <right style="thin"/>
      <top style="double"/>
      <bottom style="thin"/>
    </border>
    <border>
      <left>
        <color indexed="63"/>
      </left>
      <right style="thin"/>
      <top style="thin"/>
      <bottom>
        <color indexed="63"/>
      </bottom>
    </border>
    <border>
      <left style="double"/>
      <right>
        <color indexed="63"/>
      </right>
      <top style="thin"/>
      <bottom>
        <color indexed="63"/>
      </bottom>
    </border>
    <border>
      <left style="thin"/>
      <right style="thin"/>
      <top style="thin"/>
      <bottom style="double"/>
    </border>
    <border>
      <left style="double"/>
      <right>
        <color indexed="63"/>
      </right>
      <top style="double"/>
      <bottom>
        <color indexed="63"/>
      </bottom>
    </border>
    <border>
      <left style="double"/>
      <right>
        <color indexed="63"/>
      </right>
      <top style="thin"/>
      <bottom style="double"/>
    </border>
    <border>
      <left style="double"/>
      <right>
        <color indexed="63"/>
      </right>
      <top style="double"/>
      <bottom style="thin"/>
    </border>
    <border>
      <left style="thin"/>
      <right style="thin"/>
      <top style="thin"/>
      <bottom>
        <color indexed="63"/>
      </bottom>
    </border>
    <border>
      <left style="thin"/>
      <right style="thin"/>
      <top style="double"/>
      <bottom>
        <color indexed="63"/>
      </bottom>
    </border>
    <border>
      <left>
        <color indexed="63"/>
      </left>
      <right style="thin"/>
      <top style="thin"/>
      <bottom style="double"/>
    </border>
    <border>
      <left style="double"/>
      <right style="thin"/>
      <top style="thin"/>
      <bottom>
        <color indexed="63"/>
      </bottom>
    </border>
    <border>
      <left>
        <color indexed="63"/>
      </left>
      <right>
        <color indexed="63"/>
      </right>
      <top style="double"/>
      <bottom style="double"/>
    </border>
    <border>
      <left style="double"/>
      <right>
        <color indexed="63"/>
      </right>
      <top>
        <color indexed="63"/>
      </top>
      <bottom>
        <color indexed="63"/>
      </bottom>
    </border>
    <border>
      <left style="double"/>
      <right>
        <color indexed="63"/>
      </right>
      <top style="thin"/>
      <bottom style="thin"/>
    </border>
    <border>
      <left>
        <color indexed="63"/>
      </left>
      <right style="double"/>
      <top style="double"/>
      <bottom style="double"/>
    </border>
    <border>
      <left style="double"/>
      <right style="dotted"/>
      <top style="dotted"/>
      <bottom style="double"/>
    </border>
    <border>
      <left>
        <color indexed="63"/>
      </left>
      <right style="dotted"/>
      <top style="dotted"/>
      <bottom style="double"/>
    </border>
    <border>
      <left style="double"/>
      <right style="double"/>
      <top style="thin"/>
      <bottom style="thin"/>
    </border>
    <border>
      <left style="double"/>
      <right style="double"/>
      <top style="double"/>
      <bottom style="thin"/>
    </border>
    <border>
      <left>
        <color indexed="63"/>
      </left>
      <right style="double"/>
      <top style="thin"/>
      <bottom style="thin"/>
    </border>
    <border>
      <left style="double"/>
      <right style="double"/>
      <top style="thin"/>
      <bottom style="double"/>
    </border>
    <border>
      <left>
        <color indexed="63"/>
      </left>
      <right style="double"/>
      <top style="thin"/>
      <bottom style="double"/>
    </border>
    <border>
      <left style="double"/>
      <right style="medium"/>
      <top>
        <color indexed="63"/>
      </top>
      <bottom style="double"/>
    </border>
    <border>
      <left style="medium"/>
      <right style="double"/>
      <top style="double"/>
      <bottom style="double"/>
    </border>
    <border>
      <left>
        <color indexed="63"/>
      </left>
      <right>
        <color indexed="63"/>
      </right>
      <top>
        <color indexed="63"/>
      </top>
      <bottom style="double"/>
    </border>
    <border>
      <left style="double"/>
      <right>
        <color indexed="63"/>
      </right>
      <top style="double"/>
      <bottom style="double"/>
    </border>
    <border>
      <left style="double"/>
      <right style="double"/>
      <top style="double"/>
      <bottom>
        <color indexed="63"/>
      </bottom>
    </border>
    <border>
      <left style="double"/>
      <right style="thin"/>
      <top style="double"/>
      <bottom style="thin"/>
    </border>
    <border>
      <left>
        <color indexed="63"/>
      </left>
      <right style="thin"/>
      <top style="double"/>
      <bottom style="thin"/>
    </border>
    <border>
      <left>
        <color indexed="63"/>
      </left>
      <right style="thin"/>
      <top style="thin"/>
      <bottom style="thin"/>
    </border>
    <border>
      <left style="double"/>
      <right style="thin"/>
      <top>
        <color indexed="63"/>
      </top>
      <bottom style="double"/>
    </border>
    <border>
      <left style="double"/>
      <right style="thin"/>
      <top>
        <color indexed="63"/>
      </top>
      <bottom style="thin"/>
    </border>
    <border>
      <left>
        <color indexed="63"/>
      </left>
      <right style="thin"/>
      <top style="thin"/>
      <bottom style="medium"/>
    </border>
    <border>
      <left style="thin"/>
      <right style="double"/>
      <top style="thin"/>
      <bottom style="double"/>
    </border>
    <border>
      <left style="thin"/>
      <right style="double"/>
      <top style="double"/>
      <bottom style="thin"/>
    </border>
    <border>
      <left style="thin"/>
      <right style="double"/>
      <top style="thin"/>
      <bottom style="thin"/>
    </border>
    <border>
      <left>
        <color indexed="63"/>
      </left>
      <right style="double"/>
      <top style="double"/>
      <bottom>
        <color indexed="63"/>
      </bottom>
    </border>
    <border>
      <left style="double"/>
      <right style="double"/>
      <top>
        <color indexed="63"/>
      </top>
      <bottom style="thin"/>
    </border>
    <border>
      <left style="thin"/>
      <right style="thin"/>
      <top>
        <color indexed="63"/>
      </top>
      <bottom style="thin"/>
    </border>
    <border>
      <left style="thin"/>
      <right style="thin"/>
      <top style="thin"/>
      <bottom style="medium"/>
    </border>
    <border>
      <left style="thin"/>
      <right style="thin"/>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double"/>
      <right style="thin"/>
      <top style="double"/>
      <bottom style="double"/>
    </border>
    <border>
      <left style="thin"/>
      <right style="double"/>
      <top style="double"/>
      <bottom style="double"/>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style="thin"/>
    </border>
    <border>
      <left style="thin"/>
      <right style="double"/>
      <top style="thin"/>
      <bottom style="medium"/>
    </border>
    <border>
      <left style="double"/>
      <right style="thin"/>
      <top style="thin"/>
      <bottom style="medium"/>
    </border>
    <border>
      <left style="thin"/>
      <right style="thin"/>
      <top>
        <color indexed="63"/>
      </top>
      <bottom style="medium"/>
    </border>
    <border>
      <left style="double"/>
      <right>
        <color indexed="63"/>
      </right>
      <top style="thin"/>
      <bottom style="mediu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double"/>
      <top>
        <color indexed="63"/>
      </top>
      <bottom style="thin"/>
    </border>
    <border>
      <left style="double"/>
      <right>
        <color indexed="63"/>
      </right>
      <top>
        <color indexed="63"/>
      </top>
      <bottom style="double"/>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338">
    <xf numFmtId="0" fontId="0" fillId="0" borderId="0" xfId="0" applyAlignment="1">
      <alignment/>
    </xf>
    <xf numFmtId="0" fontId="3" fillId="0" borderId="10" xfId="0" applyFont="1" applyBorder="1" applyAlignment="1">
      <alignment vertical="top" wrapText="1"/>
    </xf>
    <xf numFmtId="0" fontId="1" fillId="0" borderId="10" xfId="0" applyFont="1" applyBorder="1" applyAlignment="1">
      <alignmen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3" fillId="0" borderId="16" xfId="0" applyFont="1" applyBorder="1" applyAlignment="1">
      <alignment vertical="top" wrapText="1"/>
    </xf>
    <xf numFmtId="0" fontId="3" fillId="0" borderId="0" xfId="0" applyFont="1" applyBorder="1" applyAlignment="1">
      <alignment horizontal="center" vertical="top" wrapText="1"/>
    </xf>
    <xf numFmtId="0" fontId="1" fillId="0" borderId="17" xfId="0" applyFont="1" applyBorder="1" applyAlignment="1">
      <alignment vertical="top" wrapText="1"/>
    </xf>
    <xf numFmtId="0" fontId="1" fillId="0" borderId="18" xfId="0" applyFont="1" applyBorder="1" applyAlignment="1">
      <alignment horizontal="center" vertical="top" wrapText="1"/>
    </xf>
    <xf numFmtId="0" fontId="1" fillId="0" borderId="19" xfId="0" applyFont="1" applyBorder="1" applyAlignment="1">
      <alignment vertical="top" wrapText="1"/>
    </xf>
    <xf numFmtId="0" fontId="3"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vertical="top" wrapText="1"/>
    </xf>
    <xf numFmtId="0" fontId="3"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horizontal="center" vertical="top" wrapText="1"/>
    </xf>
    <xf numFmtId="0" fontId="1" fillId="0" borderId="27" xfId="0" applyFont="1" applyBorder="1" applyAlignment="1">
      <alignment vertical="top" wrapText="1"/>
    </xf>
    <xf numFmtId="0" fontId="0" fillId="0" borderId="0" xfId="0" applyBorder="1" applyAlignment="1">
      <alignment/>
    </xf>
    <xf numFmtId="0" fontId="0" fillId="0" borderId="28" xfId="0" applyBorder="1" applyAlignment="1">
      <alignment/>
    </xf>
    <xf numFmtId="0" fontId="3" fillId="0" borderId="29" xfId="0" applyFont="1" applyBorder="1" applyAlignment="1">
      <alignment horizontal="center" vertical="top" wrapText="1"/>
    </xf>
    <xf numFmtId="0" fontId="2" fillId="0" borderId="0" xfId="0" applyFont="1" applyAlignment="1">
      <alignment horizontal="center"/>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30" xfId="0" applyFont="1" applyBorder="1" applyAlignment="1">
      <alignment horizontal="center" vertical="top" wrapText="1"/>
    </xf>
    <xf numFmtId="0" fontId="1" fillId="0" borderId="23" xfId="0" applyFont="1" applyBorder="1" applyAlignment="1">
      <alignment horizontal="right" vertical="top" wrapText="1"/>
    </xf>
    <xf numFmtId="0" fontId="1" fillId="0" borderId="17" xfId="0" applyFont="1" applyBorder="1" applyAlignment="1">
      <alignment horizontal="right" vertical="top" wrapText="1"/>
    </xf>
    <xf numFmtId="0" fontId="9" fillId="0" borderId="0" xfId="0" applyFont="1" applyAlignment="1">
      <alignment horizontal="center"/>
    </xf>
    <xf numFmtId="0" fontId="10" fillId="0" borderId="0" xfId="0" applyFont="1" applyAlignment="1">
      <alignment/>
    </xf>
    <xf numFmtId="0" fontId="2" fillId="0" borderId="0" xfId="0" applyNumberFormat="1" applyFont="1" applyBorder="1" applyAlignment="1">
      <alignment horizontal="left" wrapText="1"/>
    </xf>
    <xf numFmtId="49" fontId="7" fillId="0" borderId="0" xfId="0" applyNumberFormat="1" applyFont="1" applyAlignment="1">
      <alignment/>
    </xf>
    <xf numFmtId="0" fontId="7" fillId="0" borderId="0" xfId="0" applyFont="1" applyAlignment="1">
      <alignment/>
    </xf>
    <xf numFmtId="0" fontId="2" fillId="0" borderId="0" xfId="0" applyFont="1" applyAlignment="1">
      <alignment/>
    </xf>
    <xf numFmtId="0" fontId="1" fillId="0" borderId="0" xfId="0" applyFont="1" applyFill="1" applyBorder="1" applyAlignment="1">
      <alignment horizontal="center" vertical="top"/>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49" fontId="3" fillId="0" borderId="11" xfId="0" applyNumberFormat="1" applyFont="1" applyBorder="1" applyAlignment="1">
      <alignment horizontal="center" vertical="center" wrapText="1"/>
    </xf>
    <xf numFmtId="49" fontId="7" fillId="0" borderId="0" xfId="0" applyNumberFormat="1" applyFont="1" applyBorder="1" applyAlignment="1">
      <alignment/>
    </xf>
    <xf numFmtId="0" fontId="13"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right"/>
    </xf>
    <xf numFmtId="0" fontId="3" fillId="0" borderId="22"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vertical="top" wrapText="1"/>
    </xf>
    <xf numFmtId="0" fontId="3" fillId="0" borderId="2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0" xfId="0" applyFont="1" applyAlignment="1">
      <alignment/>
    </xf>
    <xf numFmtId="0" fontId="0" fillId="0" borderId="0" xfId="0" applyAlignment="1">
      <alignment horizontal="center"/>
    </xf>
    <xf numFmtId="0" fontId="14" fillId="0" borderId="0" xfId="0" applyFont="1" applyAlignment="1">
      <alignment/>
    </xf>
    <xf numFmtId="0" fontId="7" fillId="0" borderId="0" xfId="0" applyFont="1" applyAlignment="1">
      <alignment horizontal="center"/>
    </xf>
    <xf numFmtId="0" fontId="7" fillId="0" borderId="42" xfId="0" applyFont="1" applyBorder="1" applyAlignment="1">
      <alignment horizontal="center"/>
    </xf>
    <xf numFmtId="0" fontId="7" fillId="0" borderId="12" xfId="0" applyFont="1" applyBorder="1" applyAlignment="1">
      <alignment horizontal="center"/>
    </xf>
    <xf numFmtId="0" fontId="2" fillId="0" borderId="41" xfId="0" applyFont="1" applyBorder="1" applyAlignment="1">
      <alignment horizontal="center"/>
    </xf>
    <xf numFmtId="0" fontId="2" fillId="0" borderId="11" xfId="0" applyFont="1" applyBorder="1" applyAlignment="1">
      <alignment horizontal="center"/>
    </xf>
    <xf numFmtId="0" fontId="2" fillId="0" borderId="30" xfId="0" applyFont="1" applyBorder="1" applyAlignment="1">
      <alignment horizontal="center"/>
    </xf>
    <xf numFmtId="0" fontId="7" fillId="0" borderId="11" xfId="0" applyFont="1" applyBorder="1" applyAlignment="1">
      <alignment horizontal="center"/>
    </xf>
    <xf numFmtId="0" fontId="7" fillId="0" borderId="40" xfId="0" applyFont="1" applyBorder="1" applyAlignment="1">
      <alignment horizontal="center" vertical="justify"/>
    </xf>
    <xf numFmtId="0" fontId="7" fillId="0" borderId="41" xfId="0" applyFont="1" applyBorder="1" applyAlignment="1">
      <alignment horizontal="center"/>
    </xf>
    <xf numFmtId="0" fontId="7" fillId="0" borderId="13" xfId="0" applyFont="1" applyBorder="1" applyAlignment="1">
      <alignment horizontal="center"/>
    </xf>
    <xf numFmtId="0" fontId="0" fillId="0" borderId="0" xfId="0" applyFont="1" applyBorder="1" applyAlignment="1">
      <alignment/>
    </xf>
    <xf numFmtId="0" fontId="0" fillId="0" borderId="0" xfId="0" applyFont="1" applyAlignment="1">
      <alignment/>
    </xf>
    <xf numFmtId="0" fontId="2" fillId="0" borderId="43" xfId="0" applyFont="1" applyBorder="1" applyAlignment="1">
      <alignment horizontal="center" vertical="justify"/>
    </xf>
    <xf numFmtId="0" fontId="2" fillId="0" borderId="44" xfId="0" applyFont="1" applyBorder="1" applyAlignment="1">
      <alignment horizontal="left" vertical="justify"/>
    </xf>
    <xf numFmtId="0" fontId="2" fillId="0" borderId="14" xfId="0" applyFont="1" applyBorder="1" applyAlignment="1">
      <alignment horizontal="center" vertical="justify"/>
    </xf>
    <xf numFmtId="0" fontId="2" fillId="0" borderId="45" xfId="0" applyFont="1" applyBorder="1" applyAlignment="1">
      <alignment horizontal="center" vertical="justify" wrapText="1"/>
    </xf>
    <xf numFmtId="0" fontId="2" fillId="0" borderId="46" xfId="0" applyFont="1" applyBorder="1" applyAlignment="1">
      <alignment horizontal="center" vertical="justify"/>
    </xf>
    <xf numFmtId="0" fontId="2" fillId="0" borderId="25" xfId="0" applyFont="1" applyBorder="1" applyAlignment="1">
      <alignment wrapText="1"/>
    </xf>
    <xf numFmtId="0" fontId="2" fillId="0" borderId="0" xfId="0" applyFont="1" applyBorder="1" applyAlignment="1">
      <alignment/>
    </xf>
    <xf numFmtId="0" fontId="2" fillId="0" borderId="0" xfId="0" applyNumberFormat="1" applyFont="1" applyBorder="1" applyAlignment="1">
      <alignment horizontal="right" wrapText="1"/>
    </xf>
    <xf numFmtId="0" fontId="2" fillId="0" borderId="13" xfId="0" applyFont="1" applyBorder="1" applyAlignment="1">
      <alignment horizontal="center"/>
    </xf>
    <xf numFmtId="0" fontId="7" fillId="0" borderId="11" xfId="0" applyFont="1" applyBorder="1" applyAlignment="1">
      <alignment horizontal="center" vertical="justify"/>
    </xf>
    <xf numFmtId="0" fontId="2" fillId="0" borderId="44" xfId="0" applyFont="1" applyBorder="1" applyAlignment="1">
      <alignment horizontal="left" vertical="justify" wrapText="1"/>
    </xf>
    <xf numFmtId="0" fontId="2" fillId="0" borderId="47" xfId="0" applyFont="1" applyBorder="1" applyAlignment="1">
      <alignment horizontal="center" vertical="justify"/>
    </xf>
    <xf numFmtId="0" fontId="2" fillId="0" borderId="45" xfId="0" applyFont="1" applyBorder="1" applyAlignment="1">
      <alignment horizontal="left" vertical="justify"/>
    </xf>
    <xf numFmtId="0" fontId="2" fillId="0" borderId="15" xfId="0" applyFont="1" applyBorder="1" applyAlignment="1">
      <alignment horizontal="center" vertical="justify"/>
    </xf>
    <xf numFmtId="0" fontId="2" fillId="0" borderId="25" xfId="0" applyFont="1" applyBorder="1" applyAlignment="1">
      <alignment horizontal="left" vertical="justify" wrapText="1"/>
    </xf>
    <xf numFmtId="4" fontId="1" fillId="0" borderId="10" xfId="0" applyNumberFormat="1" applyFont="1" applyBorder="1" applyAlignment="1">
      <alignment horizontal="center" vertical="center" wrapText="1"/>
    </xf>
    <xf numFmtId="4" fontId="1" fillId="0" borderId="48" xfId="0" applyNumberFormat="1" applyFont="1" applyBorder="1" applyAlignment="1">
      <alignment horizontal="center" vertical="center" wrapText="1"/>
    </xf>
    <xf numFmtId="0" fontId="2" fillId="0" borderId="0" xfId="0" applyFont="1" applyBorder="1" applyAlignment="1">
      <alignment horizontal="right"/>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49" xfId="0" applyFont="1" applyBorder="1" applyAlignment="1">
      <alignment horizontal="center" vertical="center"/>
    </xf>
    <xf numFmtId="4" fontId="7" fillId="0" borderId="16" xfId="0" applyNumberFormat="1" applyFont="1" applyBorder="1" applyAlignment="1">
      <alignment horizontal="center" vertical="center"/>
    </xf>
    <xf numFmtId="4" fontId="7" fillId="0" borderId="50"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51" xfId="0" applyNumberFormat="1" applyFont="1" applyBorder="1" applyAlignment="1">
      <alignment horizontal="center" vertical="center"/>
    </xf>
    <xf numFmtId="4" fontId="7" fillId="0" borderId="19" xfId="0" applyNumberFormat="1" applyFont="1" applyBorder="1" applyAlignment="1">
      <alignment horizontal="center" vertical="center"/>
    </xf>
    <xf numFmtId="2" fontId="7" fillId="0" borderId="16" xfId="0" applyNumberFormat="1" applyFont="1" applyBorder="1" applyAlignment="1">
      <alignment horizontal="center" vertical="center"/>
    </xf>
    <xf numFmtId="2" fontId="7" fillId="0" borderId="10" xfId="0" applyNumberFormat="1" applyFont="1" applyBorder="1" applyAlignment="1">
      <alignment horizontal="center" vertical="center"/>
    </xf>
    <xf numFmtId="2" fontId="7" fillId="0" borderId="51"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7" fillId="0" borderId="49" xfId="0" applyNumberFormat="1" applyFont="1" applyBorder="1" applyAlignment="1">
      <alignment horizontal="center" vertical="center"/>
    </xf>
    <xf numFmtId="49" fontId="7" fillId="0" borderId="0" xfId="0" applyNumberFormat="1" applyFont="1" applyFill="1" applyAlignment="1">
      <alignment/>
    </xf>
    <xf numFmtId="0" fontId="7" fillId="0" borderId="0" xfId="0" applyFont="1" applyFill="1" applyAlignment="1">
      <alignment/>
    </xf>
    <xf numFmtId="0" fontId="2" fillId="0" borderId="0" xfId="0" applyFont="1" applyFill="1" applyAlignment="1">
      <alignment/>
    </xf>
    <xf numFmtId="49" fontId="3" fillId="0" borderId="42"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0" fontId="3" fillId="0" borderId="31"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53" xfId="0" applyFont="1" applyFill="1" applyBorder="1" applyAlignment="1">
      <alignment horizontal="center" wrapText="1"/>
    </xf>
    <xf numFmtId="0" fontId="3" fillId="0" borderId="33"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7" fillId="0" borderId="0" xfId="0" applyFont="1" applyFill="1" applyAlignment="1">
      <alignment wrapText="1"/>
    </xf>
    <xf numFmtId="0" fontId="12" fillId="0" borderId="0" xfId="0" applyFont="1" applyFill="1" applyAlignment="1">
      <alignment/>
    </xf>
    <xf numFmtId="0" fontId="0" fillId="0" borderId="0" xfId="0" applyFill="1" applyAlignment="1">
      <alignment/>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wrapText="1"/>
    </xf>
    <xf numFmtId="49" fontId="1" fillId="0" borderId="0" xfId="0" applyNumberFormat="1" applyFont="1" applyFill="1" applyBorder="1" applyAlignment="1">
      <alignment horizontal="center"/>
    </xf>
    <xf numFmtId="4" fontId="1"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xf>
    <xf numFmtId="0" fontId="13" fillId="0" borderId="0" xfId="0" applyFont="1" applyFill="1" applyBorder="1" applyAlignment="1">
      <alignment horizontal="center"/>
    </xf>
    <xf numFmtId="0" fontId="7" fillId="0" borderId="0" xfId="0" applyFont="1" applyFill="1" applyBorder="1" applyAlignment="1">
      <alignment/>
    </xf>
    <xf numFmtId="0" fontId="0" fillId="0" borderId="0" xfId="0" applyAlignment="1">
      <alignment wrapText="1"/>
    </xf>
    <xf numFmtId="0" fontId="2" fillId="0" borderId="0" xfId="0" applyFont="1" applyAlignment="1">
      <alignment horizontal="right" vertical="center"/>
    </xf>
    <xf numFmtId="4" fontId="7" fillId="0" borderId="0" xfId="0" applyNumberFormat="1" applyFont="1" applyFill="1" applyAlignment="1">
      <alignment/>
    </xf>
    <xf numFmtId="4" fontId="1" fillId="33" borderId="54"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4" fontId="1" fillId="33" borderId="45" xfId="0" applyNumberFormat="1" applyFont="1" applyFill="1" applyBorder="1" applyAlignment="1">
      <alignment horizontal="center" vertical="center" wrapText="1"/>
    </xf>
    <xf numFmtId="4" fontId="1" fillId="33" borderId="55"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center" wrapText="1"/>
    </xf>
    <xf numFmtId="4" fontId="1" fillId="33" borderId="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0" fontId="1" fillId="33" borderId="10" xfId="0" applyNumberFormat="1" applyFont="1" applyFill="1" applyBorder="1" applyAlignment="1">
      <alignment horizontal="center" vertical="center" wrapText="1"/>
    </xf>
    <xf numFmtId="4" fontId="3" fillId="33" borderId="10" xfId="0" applyNumberFormat="1" applyFont="1" applyFill="1" applyBorder="1" applyAlignment="1">
      <alignment vertical="center" wrapText="1"/>
    </xf>
    <xf numFmtId="4" fontId="1" fillId="33" borderId="10" xfId="0" applyNumberFormat="1" applyFont="1" applyFill="1" applyBorder="1" applyAlignment="1">
      <alignment vertical="center" wrapText="1"/>
    </xf>
    <xf numFmtId="169" fontId="3" fillId="33" borderId="10" xfId="0" applyNumberFormat="1" applyFont="1" applyFill="1" applyBorder="1" applyAlignment="1">
      <alignment vertical="center" wrapText="1"/>
    </xf>
    <xf numFmtId="169" fontId="1" fillId="33" borderId="10" xfId="0" applyNumberFormat="1" applyFont="1" applyFill="1" applyBorder="1" applyAlignment="1">
      <alignment vertical="center" wrapText="1"/>
    </xf>
    <xf numFmtId="169" fontId="0" fillId="33" borderId="10" xfId="0" applyNumberFormat="1" applyFont="1" applyFill="1" applyBorder="1" applyAlignment="1">
      <alignment vertical="center" wrapText="1"/>
    </xf>
    <xf numFmtId="169" fontId="3" fillId="33" borderId="10" xfId="0" applyNumberFormat="1" applyFont="1" applyFill="1" applyBorder="1" applyAlignment="1">
      <alignment/>
    </xf>
    <xf numFmtId="4" fontId="1" fillId="0" borderId="16" xfId="0" applyNumberFormat="1" applyFont="1" applyFill="1" applyBorder="1" applyAlignment="1">
      <alignment horizontal="right" vertical="top" wrapText="1"/>
    </xf>
    <xf numFmtId="1" fontId="1" fillId="0" borderId="16" xfId="0" applyNumberFormat="1" applyFont="1" applyFill="1" applyBorder="1" applyAlignment="1">
      <alignment horizontal="right" vertical="top" wrapText="1"/>
    </xf>
    <xf numFmtId="4" fontId="1" fillId="0" borderId="54" xfId="0" applyNumberFormat="1" applyFont="1" applyFill="1" applyBorder="1" applyAlignment="1">
      <alignment horizontal="right" vertical="top" wrapText="1"/>
    </xf>
    <xf numFmtId="1" fontId="1" fillId="0" borderId="54"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4" fontId="1" fillId="0" borderId="19" xfId="0" applyNumberFormat="1" applyFont="1" applyFill="1" applyBorder="1" applyAlignment="1">
      <alignment horizontal="right" vertical="top" wrapText="1"/>
    </xf>
    <xf numFmtId="1" fontId="1" fillId="0" borderId="10" xfId="0" applyNumberFormat="1" applyFont="1" applyFill="1" applyBorder="1" applyAlignment="1">
      <alignment horizontal="right" vertical="top" wrapText="1"/>
    </xf>
    <xf numFmtId="1" fontId="1" fillId="0" borderId="19" xfId="0" applyNumberFormat="1" applyFont="1" applyFill="1" applyBorder="1" applyAlignment="1">
      <alignment horizontal="right" vertical="top" wrapText="1"/>
    </xf>
    <xf numFmtId="4" fontId="1" fillId="0" borderId="27" xfId="0" applyNumberFormat="1" applyFont="1" applyFill="1" applyBorder="1" applyAlignment="1">
      <alignment horizontal="right" vertical="top" wrapText="1"/>
    </xf>
    <xf numFmtId="1" fontId="1" fillId="0" borderId="27" xfId="0" applyNumberFormat="1" applyFont="1" applyFill="1" applyBorder="1" applyAlignment="1">
      <alignment horizontal="right" vertical="top" wrapText="1"/>
    </xf>
    <xf numFmtId="4" fontId="1" fillId="0" borderId="0"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1" fontId="7" fillId="0" borderId="16" xfId="0" applyNumberFormat="1" applyFont="1" applyBorder="1" applyAlignment="1">
      <alignment horizontal="center" vertical="center"/>
    </xf>
    <xf numFmtId="4" fontId="1" fillId="0" borderId="56" xfId="0" applyNumberFormat="1" applyFont="1" applyFill="1" applyBorder="1" applyAlignment="1">
      <alignment horizontal="right" vertical="top" wrapText="1"/>
    </xf>
    <xf numFmtId="4" fontId="1" fillId="0" borderId="23" xfId="0" applyNumberFormat="1" applyFont="1" applyFill="1" applyBorder="1" applyAlignment="1">
      <alignment horizontal="right" vertical="top" wrapText="1"/>
    </xf>
    <xf numFmtId="4" fontId="3" fillId="0" borderId="10" xfId="0" applyNumberFormat="1" applyFont="1" applyFill="1" applyBorder="1" applyAlignment="1">
      <alignment horizontal="right" vertical="center" wrapText="1"/>
    </xf>
    <xf numFmtId="0" fontId="0" fillId="0" borderId="10" xfId="0" applyBorder="1" applyAlignment="1">
      <alignment/>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43" fontId="0" fillId="0" borderId="10" xfId="0" applyNumberFormat="1" applyBorder="1" applyAlignment="1">
      <alignment horizontal="center" vertical="center"/>
    </xf>
    <xf numFmtId="0" fontId="0" fillId="0" borderId="10" xfId="0" applyBorder="1" applyAlignment="1">
      <alignment horizontal="left" vertical="center" wrapText="1"/>
    </xf>
    <xf numFmtId="0" fontId="12" fillId="0" borderId="10" xfId="0" applyFont="1" applyBorder="1" applyAlignment="1">
      <alignment vertical="center" wrapText="1"/>
    </xf>
    <xf numFmtId="43" fontId="12" fillId="0" borderId="10" xfId="0" applyNumberFormat="1" applyFont="1" applyBorder="1" applyAlignment="1">
      <alignment horizontal="center"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9" fillId="0" borderId="57" xfId="0" applyNumberFormat="1" applyFont="1" applyBorder="1" applyAlignment="1">
      <alignment horizontal="left" vertical="center" wrapText="1"/>
    </xf>
    <xf numFmtId="0" fontId="9" fillId="0" borderId="58" xfId="0" applyNumberFormat="1" applyFont="1" applyBorder="1" applyAlignment="1">
      <alignment horizontal="left" vertical="center" wrapText="1"/>
    </xf>
    <xf numFmtId="0" fontId="3" fillId="0" borderId="40" xfId="0" applyFont="1" applyBorder="1" applyAlignment="1">
      <alignment horizontal="center" vertical="center" wrapText="1"/>
    </xf>
    <xf numFmtId="0" fontId="8" fillId="0" borderId="59" xfId="0" applyFont="1" applyBorder="1" applyAlignment="1">
      <alignment horizontal="center" vertical="top" wrapText="1"/>
    </xf>
    <xf numFmtId="0" fontId="8" fillId="0" borderId="60" xfId="0" applyFont="1" applyBorder="1" applyAlignment="1">
      <alignment horizontal="center" vertical="top" wrapText="1"/>
    </xf>
    <xf numFmtId="0" fontId="2" fillId="0" borderId="0" xfId="0" applyFont="1" applyBorder="1" applyAlignment="1">
      <alignment horizontal="center" vertical="top" wrapText="1"/>
    </xf>
    <xf numFmtId="0" fontId="8" fillId="0" borderId="42" xfId="0" applyFont="1" applyBorder="1" applyAlignment="1">
      <alignment horizontal="center" vertical="top" wrapText="1"/>
    </xf>
    <xf numFmtId="0" fontId="8" fillId="0" borderId="12" xfId="0" applyFont="1" applyBorder="1" applyAlignment="1">
      <alignment horizontal="center" vertical="top" wrapText="1"/>
    </xf>
    <xf numFmtId="0" fontId="3" fillId="0" borderId="4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2" xfId="0" applyFont="1" applyBorder="1" applyAlignment="1">
      <alignment horizontal="center" vertical="center" wrapText="1"/>
    </xf>
    <xf numFmtId="0" fontId="1" fillId="33" borderId="23" xfId="0" applyNumberFormat="1" applyFont="1" applyFill="1" applyBorder="1" applyAlignment="1">
      <alignment horizontal="left" vertical="center" wrapText="1"/>
    </xf>
    <xf numFmtId="0" fontId="1" fillId="33" borderId="62" xfId="0" applyNumberFormat="1" applyFont="1" applyFill="1" applyBorder="1" applyAlignment="1">
      <alignment horizontal="left" vertical="center" wrapText="1"/>
    </xf>
    <xf numFmtId="49" fontId="1" fillId="33" borderId="54"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55" xfId="0" applyNumberFormat="1" applyFont="1" applyFill="1" applyBorder="1" applyAlignment="1">
      <alignment horizontal="center" vertical="center" wrapText="1"/>
    </xf>
    <xf numFmtId="49" fontId="1" fillId="33" borderId="63" xfId="0" applyNumberFormat="1" applyFont="1" applyFill="1" applyBorder="1" applyAlignment="1">
      <alignment horizontal="center" vertical="center" wrapText="1"/>
    </xf>
    <xf numFmtId="49" fontId="1" fillId="33" borderId="51" xfId="0" applyNumberFormat="1" applyFont="1" applyFill="1" applyBorder="1" applyAlignment="1">
      <alignment horizontal="center" vertical="center" wrapText="1"/>
    </xf>
    <xf numFmtId="49" fontId="1" fillId="33" borderId="64" xfId="0" applyNumberFormat="1" applyFont="1" applyFill="1" applyBorder="1" applyAlignment="1">
      <alignment horizontal="center" vertical="center" wrapText="1"/>
    </xf>
    <xf numFmtId="49" fontId="1" fillId="33" borderId="47"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49" fontId="1" fillId="33" borderId="65" xfId="0" applyNumberFormat="1" applyFont="1" applyFill="1" applyBorder="1" applyAlignment="1">
      <alignment horizontal="center" vertical="center" wrapText="1"/>
    </xf>
    <xf numFmtId="0" fontId="1" fillId="33" borderId="66" xfId="0" applyNumberFormat="1" applyFont="1" applyFill="1" applyBorder="1" applyAlignment="1">
      <alignment horizontal="left" vertical="center" wrapText="1"/>
    </xf>
    <xf numFmtId="49" fontId="1" fillId="0" borderId="4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6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73" xfId="0" applyNumberFormat="1" applyFont="1" applyBorder="1" applyAlignment="1">
      <alignment horizontal="center" vertical="center" wrapText="1"/>
    </xf>
    <xf numFmtId="49" fontId="1" fillId="0" borderId="68" xfId="0" applyNumberFormat="1" applyFont="1" applyBorder="1" applyAlignment="1">
      <alignment horizontal="center" vertical="center" wrapText="1"/>
    </xf>
    <xf numFmtId="49" fontId="1" fillId="0" borderId="57"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7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74" xfId="0" applyNumberFormat="1" applyFont="1" applyBorder="1" applyAlignment="1">
      <alignment horizontal="center" vertical="center" wrapText="1"/>
    </xf>
    <xf numFmtId="49" fontId="1" fillId="0" borderId="75" xfId="0" applyNumberFormat="1" applyFont="1" applyBorder="1" applyAlignment="1">
      <alignment horizontal="center" vertical="center" wrapText="1"/>
    </xf>
    <xf numFmtId="49" fontId="1" fillId="0" borderId="76" xfId="0" applyNumberFormat="1" applyFont="1" applyBorder="1" applyAlignment="1">
      <alignment horizontal="center" vertical="center" wrapText="1"/>
    </xf>
    <xf numFmtId="49" fontId="1" fillId="0" borderId="77" xfId="0" applyNumberFormat="1" applyFont="1" applyBorder="1" applyAlignment="1">
      <alignment horizontal="center" vertical="center" wrapText="1"/>
    </xf>
    <xf numFmtId="49" fontId="3" fillId="0" borderId="78" xfId="0" applyNumberFormat="1" applyFont="1" applyBorder="1" applyAlignment="1">
      <alignment horizontal="right" vertical="center" wrapText="1"/>
    </xf>
    <xf numFmtId="49" fontId="3" fillId="0" borderId="79" xfId="0" applyNumberFormat="1" applyFont="1" applyBorder="1" applyAlignment="1">
      <alignment horizontal="right" vertical="center" wrapText="1"/>
    </xf>
    <xf numFmtId="49" fontId="3" fillId="0" borderId="48" xfId="0" applyNumberFormat="1" applyFont="1" applyBorder="1" applyAlignment="1">
      <alignment horizontal="right" vertical="center" wrapText="1"/>
    </xf>
    <xf numFmtId="49" fontId="1" fillId="33" borderId="29" xfId="0" applyNumberFormat="1" applyFont="1" applyFill="1" applyBorder="1" applyAlignment="1">
      <alignment horizontal="center" vertical="center" wrapText="1"/>
    </xf>
    <xf numFmtId="0" fontId="3" fillId="33" borderId="7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71" xfId="0" applyNumberFormat="1" applyFont="1" applyFill="1" applyBorder="1" applyAlignment="1">
      <alignment horizontal="center" vertical="center" wrapText="1"/>
    </xf>
    <xf numFmtId="0" fontId="3" fillId="33" borderId="72"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wrapText="1"/>
    </xf>
    <xf numFmtId="0" fontId="3" fillId="33" borderId="73" xfId="0" applyNumberFormat="1" applyFont="1" applyFill="1" applyBorder="1" applyAlignment="1">
      <alignment horizontal="center" vertical="center" wrapText="1"/>
    </xf>
    <xf numFmtId="49" fontId="3" fillId="33" borderId="80" xfId="0" applyNumberFormat="1" applyFont="1" applyFill="1" applyBorder="1" applyAlignment="1">
      <alignment horizontal="right" vertical="center" wrapText="1"/>
    </xf>
    <xf numFmtId="49" fontId="3" fillId="33" borderId="81" xfId="0" applyNumberFormat="1" applyFont="1" applyFill="1" applyBorder="1" applyAlignment="1">
      <alignment horizontal="right" vertical="center" wrapText="1"/>
    </xf>
    <xf numFmtId="49" fontId="3" fillId="33" borderId="45" xfId="0" applyNumberFormat="1" applyFont="1" applyFill="1" applyBorder="1" applyAlignment="1">
      <alignment horizontal="right" vertical="center" wrapText="1"/>
    </xf>
    <xf numFmtId="0" fontId="9"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0" fontId="1" fillId="33" borderId="70"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74" xfId="0" applyNumberFormat="1" applyFont="1" applyFill="1" applyBorder="1" applyAlignment="1">
      <alignment horizontal="center" vertical="center" wrapText="1"/>
    </xf>
    <xf numFmtId="0" fontId="1" fillId="33" borderId="72" xfId="0" applyNumberFormat="1" applyFont="1" applyFill="1" applyBorder="1" applyAlignment="1">
      <alignment horizontal="center" vertical="center" wrapText="1"/>
    </xf>
    <xf numFmtId="0" fontId="1" fillId="33" borderId="58" xfId="0" applyNumberFormat="1" applyFont="1" applyFill="1" applyBorder="1" applyAlignment="1">
      <alignment horizontal="center" vertical="center" wrapText="1"/>
    </xf>
    <xf numFmtId="0" fontId="1" fillId="33" borderId="82" xfId="0" applyNumberFormat="1" applyFont="1" applyFill="1" applyBorder="1" applyAlignment="1">
      <alignment horizontal="center" vertical="center" wrapText="1"/>
    </xf>
    <xf numFmtId="0" fontId="3" fillId="0" borderId="58" xfId="0" applyFont="1" applyFill="1" applyBorder="1" applyAlignment="1">
      <alignment horizontal="center"/>
    </xf>
    <xf numFmtId="49" fontId="3" fillId="33" borderId="70"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3" fillId="33" borderId="71" xfId="0" applyNumberFormat="1" applyFont="1" applyFill="1" applyBorder="1" applyAlignment="1">
      <alignment horizontal="center" vertical="center" wrapText="1"/>
    </xf>
    <xf numFmtId="49" fontId="3" fillId="33" borderId="72" xfId="0" applyNumberFormat="1" applyFont="1" applyFill="1" applyBorder="1" applyAlignment="1">
      <alignment horizontal="center" vertical="center" wrapText="1"/>
    </xf>
    <xf numFmtId="49" fontId="3" fillId="33" borderId="58" xfId="0" applyNumberFormat="1" applyFont="1" applyFill="1" applyBorder="1" applyAlignment="1">
      <alignment horizontal="center" vertical="center" wrapText="1"/>
    </xf>
    <xf numFmtId="49" fontId="3" fillId="33" borderId="73" xfId="0" applyNumberFormat="1" applyFont="1" applyFill="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0" fontId="11" fillId="0" borderId="0" xfId="0" applyFont="1" applyFill="1" applyBorder="1" applyAlignment="1">
      <alignment horizontal="center"/>
    </xf>
    <xf numFmtId="0" fontId="1" fillId="0" borderId="0" xfId="0" applyFont="1" applyFill="1" applyBorder="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12" fillId="0" borderId="0" xfId="0" applyFont="1" applyBorder="1" applyAlignment="1">
      <alignment horizontal="center" wrapText="1"/>
    </xf>
    <xf numFmtId="0" fontId="12" fillId="0" borderId="40" xfId="0" applyFont="1" applyBorder="1" applyAlignment="1">
      <alignment horizontal="center" wrapText="1"/>
    </xf>
    <xf numFmtId="49" fontId="1" fillId="33" borderId="23" xfId="0" applyNumberFormat="1" applyFont="1" applyFill="1" applyBorder="1" applyAlignment="1">
      <alignment horizontal="center" vertical="center" wrapText="1"/>
    </xf>
    <xf numFmtId="0" fontId="7" fillId="0" borderId="0" xfId="0" applyFont="1" applyBorder="1" applyAlignment="1">
      <alignment horizontal="left" wrapText="1"/>
    </xf>
    <xf numFmtId="0" fontId="7" fillId="0" borderId="0" xfId="0" applyFont="1" applyBorder="1" applyAlignment="1">
      <alignment horizontal="center"/>
    </xf>
    <xf numFmtId="0" fontId="1" fillId="0" borderId="87" xfId="0" applyFont="1" applyFill="1" applyBorder="1" applyAlignment="1">
      <alignment horizontal="center" vertical="top"/>
    </xf>
    <xf numFmtId="49" fontId="3" fillId="33" borderId="47"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3" fillId="33" borderId="88" xfId="0" applyNumberFormat="1" applyFont="1" applyFill="1" applyBorder="1" applyAlignment="1">
      <alignment horizontal="center" vertical="center" wrapText="1"/>
    </xf>
    <xf numFmtId="49" fontId="3" fillId="33" borderId="89" xfId="0" applyNumberFormat="1" applyFont="1" applyFill="1" applyBorder="1" applyAlignment="1">
      <alignment horizontal="center" vertical="center" wrapText="1"/>
    </xf>
    <xf numFmtId="49" fontId="3" fillId="33" borderId="9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23" xfId="0" applyNumberFormat="1" applyFont="1" applyFill="1" applyBorder="1" applyAlignment="1">
      <alignment horizontal="center" vertical="center" wrapText="1"/>
    </xf>
    <xf numFmtId="0" fontId="1" fillId="33" borderId="62" xfId="0" applyNumberFormat="1" applyFont="1" applyFill="1" applyBorder="1" applyAlignment="1">
      <alignment horizontal="center" vertical="center" wrapText="1"/>
    </xf>
    <xf numFmtId="0" fontId="1" fillId="33" borderId="54"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pplyProtection="1">
      <alignment horizontal="center" vertical="center" wrapText="1"/>
      <protection locked="0"/>
    </xf>
    <xf numFmtId="0" fontId="3" fillId="33" borderId="10" xfId="0" applyFont="1" applyFill="1" applyBorder="1" applyAlignment="1">
      <alignment horizontal="center" vertical="center" wrapText="1"/>
    </xf>
    <xf numFmtId="0" fontId="1" fillId="33" borderId="10" xfId="0" applyFont="1" applyFill="1" applyBorder="1" applyAlignment="1" applyProtection="1">
      <alignment horizontal="left" vertical="center" wrapText="1"/>
      <protection locked="0"/>
    </xf>
    <xf numFmtId="16" fontId="3" fillId="33" borderId="1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49" fontId="7" fillId="0" borderId="0" xfId="0" applyNumberFormat="1" applyFont="1" applyFill="1" applyAlignment="1">
      <alignment/>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49" fontId="3" fillId="0" borderId="42"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33" borderId="10" xfId="0" applyNumberFormat="1" applyFont="1" applyFill="1" applyBorder="1" applyAlignment="1">
      <alignment horizontal="right" vertical="center" wrapText="1"/>
    </xf>
    <xf numFmtId="49" fontId="3" fillId="33" borderId="10" xfId="0" applyNumberFormat="1" applyFont="1" applyFill="1" applyBorder="1" applyAlignment="1">
      <alignment horizontal="left" vertical="center" wrapText="1"/>
    </xf>
    <xf numFmtId="0" fontId="3" fillId="33"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7" fillId="0" borderId="0" xfId="0" applyFont="1" applyFill="1" applyBorder="1" applyAlignment="1">
      <alignment horizontal="center"/>
    </xf>
    <xf numFmtId="0" fontId="7" fillId="33" borderId="10" xfId="0" applyFont="1" applyFill="1" applyBorder="1" applyAlignment="1">
      <alignment horizontal="center" vertical="center" wrapText="1"/>
    </xf>
    <xf numFmtId="0" fontId="9" fillId="0" borderId="57"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NumberFormat="1" applyFont="1" applyBorder="1" applyAlignment="1">
      <alignment horizontal="center" vertical="center" wrapText="1"/>
    </xf>
    <xf numFmtId="0" fontId="7" fillId="0" borderId="42" xfId="0" applyFont="1" applyBorder="1" applyAlignment="1">
      <alignment horizontal="center"/>
    </xf>
    <xf numFmtId="0" fontId="7" fillId="0" borderId="12" xfId="0" applyFont="1" applyBorder="1" applyAlignment="1">
      <alignment horizontal="center"/>
    </xf>
    <xf numFmtId="0" fontId="11" fillId="0" borderId="0" xfId="0" applyFont="1" applyBorder="1" applyAlignment="1">
      <alignment horizontal="center" vertical="justify" wrapText="1"/>
    </xf>
    <xf numFmtId="0" fontId="14" fillId="0" borderId="0" xfId="0" applyFont="1" applyAlignment="1">
      <alignment vertical="center"/>
    </xf>
    <xf numFmtId="0" fontId="2" fillId="0" borderId="57" xfId="0" applyFont="1" applyBorder="1" applyAlignment="1">
      <alignment horizontal="center" vertical="justify"/>
    </xf>
    <xf numFmtId="0" fontId="2" fillId="0" borderId="40" xfId="0" applyFont="1" applyBorder="1" applyAlignment="1">
      <alignment horizontal="center" vertical="justify"/>
    </xf>
    <xf numFmtId="0" fontId="2" fillId="0" borderId="4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Border="1" applyAlignment="1">
      <alignment horizontal="center" vertical="center" wrapText="1"/>
    </xf>
    <xf numFmtId="0" fontId="7" fillId="0" borderId="0" xfId="0" applyFont="1" applyAlignment="1">
      <alignment horizontal="center" vertical="center"/>
    </xf>
    <xf numFmtId="0" fontId="2" fillId="0" borderId="42" xfId="0" applyFont="1" applyBorder="1" applyAlignment="1">
      <alignment horizontal="center" vertical="justify"/>
    </xf>
    <xf numFmtId="0" fontId="2" fillId="0" borderId="12" xfId="0" applyFont="1" applyBorder="1" applyAlignment="1">
      <alignment horizontal="center" vertical="justify"/>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7" fillId="0" borderId="0" xfId="0" applyFont="1" applyBorder="1" applyAlignment="1">
      <alignment/>
    </xf>
    <xf numFmtId="0" fontId="7" fillId="0" borderId="0" xfId="0" applyFont="1" applyAlignment="1">
      <alignment/>
    </xf>
    <xf numFmtId="0" fontId="2" fillId="0" borderId="0" xfId="0" applyNumberFormat="1" applyFont="1" applyBorder="1" applyAlignment="1">
      <alignment horizontal="left" vertical="center" wrapText="1"/>
    </xf>
    <xf numFmtId="0" fontId="0" fillId="0" borderId="23" xfId="0" applyBorder="1" applyAlignment="1">
      <alignment horizontal="center" vertical="center" wrapText="1"/>
    </xf>
    <xf numFmtId="0" fontId="0" fillId="0" borderId="62" xfId="0" applyBorder="1" applyAlignment="1">
      <alignment horizontal="center" vertical="center" wrapText="1"/>
    </xf>
    <xf numFmtId="0" fontId="0" fillId="0" borderId="5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34"/>
  <sheetViews>
    <sheetView view="pageBreakPreview" zoomScaleSheetLayoutView="100" zoomScalePageLayoutView="0" workbookViewId="0" topLeftCell="A1">
      <pane ySplit="5" topLeftCell="A6" activePane="bottomLeft" state="frozen"/>
      <selection pane="topLeft" activeCell="A1" sqref="A1"/>
      <selection pane="bottomLeft" activeCell="D4" sqref="D4:D5"/>
    </sheetView>
  </sheetViews>
  <sheetFormatPr defaultColWidth="9.00390625" defaultRowHeight="12.75"/>
  <cols>
    <col min="1" max="1" width="4.75390625" style="0" customWidth="1"/>
    <col min="2" max="2" width="25.75390625" style="0" customWidth="1"/>
    <col min="3" max="6" width="15.75390625" style="0" customWidth="1"/>
    <col min="7" max="7" width="16.875" style="0" customWidth="1"/>
    <col min="8" max="8" width="20.25390625" style="0" customWidth="1"/>
    <col min="9" max="9" width="20.375" style="0" customWidth="1"/>
  </cols>
  <sheetData>
    <row r="1" spans="6:9" ht="14.25">
      <c r="F1" s="30"/>
      <c r="I1" s="9" t="s">
        <v>25</v>
      </c>
    </row>
    <row r="2" spans="2:9" ht="37.5" customHeight="1">
      <c r="B2" s="176" t="s">
        <v>405</v>
      </c>
      <c r="C2" s="176"/>
      <c r="D2" s="176"/>
      <c r="E2" s="176"/>
      <c r="F2" s="176"/>
      <c r="G2" s="176"/>
      <c r="H2" s="176"/>
      <c r="I2" s="176"/>
    </row>
    <row r="3" spans="1:10" ht="26.25" customHeight="1" thickBot="1">
      <c r="A3" s="173" t="s">
        <v>325</v>
      </c>
      <c r="B3" s="173"/>
      <c r="C3" s="173"/>
      <c r="D3" s="173"/>
      <c r="E3" s="173"/>
      <c r="F3" s="173"/>
      <c r="G3" s="173"/>
      <c r="H3" s="173"/>
      <c r="I3" s="173"/>
      <c r="J3" s="21"/>
    </row>
    <row r="4" spans="1:10" ht="25.5" customHeight="1" thickBot="1" thickTop="1">
      <c r="A4" s="177" t="s">
        <v>24</v>
      </c>
      <c r="B4" s="177" t="s">
        <v>407</v>
      </c>
      <c r="C4" s="177" t="s">
        <v>406</v>
      </c>
      <c r="D4" s="177" t="s">
        <v>408</v>
      </c>
      <c r="E4" s="177" t="s">
        <v>409</v>
      </c>
      <c r="F4" s="174" t="s">
        <v>410</v>
      </c>
      <c r="G4" s="175"/>
      <c r="H4" s="174" t="s">
        <v>411</v>
      </c>
      <c r="I4" s="175"/>
      <c r="J4" s="22"/>
    </row>
    <row r="5" spans="1:9" ht="51" customHeight="1" thickBot="1" thickTop="1">
      <c r="A5" s="178"/>
      <c r="B5" s="178"/>
      <c r="C5" s="178"/>
      <c r="D5" s="178"/>
      <c r="E5" s="178"/>
      <c r="F5" s="25" t="s">
        <v>0</v>
      </c>
      <c r="G5" s="26" t="s">
        <v>413</v>
      </c>
      <c r="H5" s="26" t="s">
        <v>414</v>
      </c>
      <c r="I5" s="27" t="s">
        <v>412</v>
      </c>
    </row>
    <row r="6" spans="1:9" ht="14.25" thickBot="1" thickTop="1">
      <c r="A6" s="3">
        <v>1</v>
      </c>
      <c r="B6" s="3">
        <v>2</v>
      </c>
      <c r="C6" s="3">
        <v>3</v>
      </c>
      <c r="D6" s="3">
        <v>4</v>
      </c>
      <c r="E6" s="4">
        <v>5</v>
      </c>
      <c r="F6" s="4">
        <v>6</v>
      </c>
      <c r="G6" s="4">
        <v>7</v>
      </c>
      <c r="H6" s="5">
        <v>8</v>
      </c>
      <c r="I6" s="5">
        <v>9</v>
      </c>
    </row>
    <row r="7" spans="1:9" ht="12.75" customHeight="1" thickTop="1">
      <c r="A7" s="13" t="s">
        <v>6</v>
      </c>
      <c r="B7" s="8" t="s">
        <v>26</v>
      </c>
      <c r="C7" s="145">
        <f aca="true" t="shared" si="0" ref="C7:I7">C9+C10+C11</f>
        <v>3630390</v>
      </c>
      <c r="D7" s="145">
        <f>E7</f>
        <v>3553915.4359100005</v>
      </c>
      <c r="E7" s="145">
        <f t="shared" si="0"/>
        <v>3553915.4359100005</v>
      </c>
      <c r="F7" s="146">
        <f t="shared" si="0"/>
        <v>129</v>
      </c>
      <c r="G7" s="146">
        <f t="shared" si="0"/>
        <v>126</v>
      </c>
      <c r="H7" s="145">
        <f t="shared" si="0"/>
        <v>3657204.6075100005</v>
      </c>
      <c r="I7" s="145">
        <f t="shared" si="0"/>
        <v>3646420.93201</v>
      </c>
    </row>
    <row r="8" spans="1:9" ht="12.75" customHeight="1">
      <c r="A8" s="23"/>
      <c r="B8" s="1" t="s">
        <v>3</v>
      </c>
      <c r="C8" s="147"/>
      <c r="D8" s="149"/>
      <c r="E8" s="147"/>
      <c r="F8" s="148"/>
      <c r="G8" s="148"/>
      <c r="H8" s="147"/>
      <c r="I8" s="147"/>
    </row>
    <row r="9" spans="1:9" ht="12.75" customHeight="1">
      <c r="A9" s="6" t="s">
        <v>7</v>
      </c>
      <c r="B9" s="10" t="s">
        <v>1</v>
      </c>
      <c r="C9" s="149">
        <f aca="true" t="shared" si="1" ref="C9:I9">C14+C22+C27</f>
        <v>2256000</v>
      </c>
      <c r="D9" s="149">
        <f>E9</f>
        <v>2025539.0369000002</v>
      </c>
      <c r="E9" s="149">
        <f t="shared" si="1"/>
        <v>2025539.0369000002</v>
      </c>
      <c r="F9" s="151">
        <f t="shared" si="1"/>
        <v>129</v>
      </c>
      <c r="G9" s="151">
        <f t="shared" si="1"/>
        <v>126</v>
      </c>
      <c r="H9" s="149">
        <f t="shared" si="1"/>
        <v>2128828.2085</v>
      </c>
      <c r="I9" s="149">
        <f t="shared" si="1"/>
        <v>2118044.533</v>
      </c>
    </row>
    <row r="10" spans="1:9" ht="27.75" customHeight="1">
      <c r="A10" s="11" t="s">
        <v>8</v>
      </c>
      <c r="B10" s="16" t="s">
        <v>27</v>
      </c>
      <c r="C10" s="149">
        <f>C18+C23+C31</f>
        <v>1334310</v>
      </c>
      <c r="D10" s="149">
        <f>E10</f>
        <v>1451168.2606600001</v>
      </c>
      <c r="E10" s="149">
        <f>E18+E23+E31</f>
        <v>1451168.2606600001</v>
      </c>
      <c r="F10" s="151">
        <f>F18+F23+F31</f>
        <v>0</v>
      </c>
      <c r="G10" s="151">
        <f>G18+G23+G31</f>
        <v>0</v>
      </c>
      <c r="H10" s="149">
        <f>H18+H23+H31</f>
        <v>1451168.2606600001</v>
      </c>
      <c r="I10" s="149">
        <f>I18+I23+I31</f>
        <v>1451168.2606600001</v>
      </c>
    </row>
    <row r="11" spans="1:9" ht="13.5" customHeight="1" thickBot="1">
      <c r="A11" s="14" t="s">
        <v>9</v>
      </c>
      <c r="B11" s="12" t="s">
        <v>2</v>
      </c>
      <c r="C11" s="150">
        <f>C32+C24+C19</f>
        <v>40080</v>
      </c>
      <c r="D11" s="158">
        <f>E11</f>
        <v>77208.13835</v>
      </c>
      <c r="E11" s="150">
        <f>E32+E24+E19</f>
        <v>77208.13835</v>
      </c>
      <c r="F11" s="152">
        <f>F19+F24+F32</f>
        <v>0</v>
      </c>
      <c r="G11" s="152">
        <f>G19+G24+G32</f>
        <v>0</v>
      </c>
      <c r="H11" s="150">
        <f>H19+H24+H32</f>
        <v>77208.13835</v>
      </c>
      <c r="I11" s="150">
        <f>I19+I24+I32</f>
        <v>77208.13835</v>
      </c>
    </row>
    <row r="12" spans="1:9" ht="9.75" customHeight="1" thickBot="1" thickTop="1">
      <c r="A12" s="15"/>
      <c r="B12" s="20"/>
      <c r="C12" s="153"/>
      <c r="D12" s="153"/>
      <c r="E12" s="153"/>
      <c r="F12" s="154"/>
      <c r="G12" s="154"/>
      <c r="H12" s="153"/>
      <c r="I12" s="155"/>
    </row>
    <row r="13" spans="1:9" ht="17.25" customHeight="1" thickTop="1">
      <c r="A13" s="13" t="s">
        <v>10</v>
      </c>
      <c r="B13" s="17" t="s">
        <v>21</v>
      </c>
      <c r="C13" s="145">
        <f aca="true" t="shared" si="2" ref="C13:I13">C14+C18+C19</f>
        <v>0</v>
      </c>
      <c r="D13" s="159">
        <f aca="true" t="shared" si="3" ref="D13:D18">E13</f>
        <v>0</v>
      </c>
      <c r="E13" s="145">
        <f t="shared" si="2"/>
        <v>0</v>
      </c>
      <c r="F13" s="146">
        <f t="shared" si="2"/>
        <v>0</v>
      </c>
      <c r="G13" s="146">
        <f t="shared" si="2"/>
        <v>0</v>
      </c>
      <c r="H13" s="145">
        <f t="shared" si="2"/>
        <v>0</v>
      </c>
      <c r="I13" s="145">
        <f t="shared" si="2"/>
        <v>0</v>
      </c>
    </row>
    <row r="14" spans="1:9" ht="15" customHeight="1">
      <c r="A14" s="11" t="s">
        <v>11</v>
      </c>
      <c r="B14" s="16" t="s">
        <v>1</v>
      </c>
      <c r="C14" s="149">
        <f aca="true" t="shared" si="4" ref="C14:I14">C16+C17</f>
        <v>0</v>
      </c>
      <c r="D14" s="149">
        <f t="shared" si="3"/>
        <v>0</v>
      </c>
      <c r="E14" s="149">
        <f t="shared" si="4"/>
        <v>0</v>
      </c>
      <c r="F14" s="151">
        <f t="shared" si="4"/>
        <v>0</v>
      </c>
      <c r="G14" s="151">
        <f t="shared" si="4"/>
        <v>0</v>
      </c>
      <c r="H14" s="149">
        <f t="shared" si="4"/>
        <v>0</v>
      </c>
      <c r="I14" s="149">
        <f t="shared" si="4"/>
        <v>0</v>
      </c>
    </row>
    <row r="15" spans="1:9" ht="15" customHeight="1">
      <c r="A15" s="11"/>
      <c r="B15" s="2" t="s">
        <v>3</v>
      </c>
      <c r="C15" s="149"/>
      <c r="D15" s="149"/>
      <c r="E15" s="149"/>
      <c r="F15" s="151"/>
      <c r="G15" s="151"/>
      <c r="H15" s="149"/>
      <c r="I15" s="149"/>
    </row>
    <row r="16" spans="1:9" ht="15.75" customHeight="1">
      <c r="A16" s="11"/>
      <c r="B16" s="28" t="s">
        <v>4</v>
      </c>
      <c r="C16" s="149">
        <v>0</v>
      </c>
      <c r="D16" s="149">
        <f t="shared" si="3"/>
        <v>0</v>
      </c>
      <c r="E16" s="149">
        <v>0</v>
      </c>
      <c r="F16" s="151">
        <v>0</v>
      </c>
      <c r="G16" s="151">
        <v>0</v>
      </c>
      <c r="H16" s="149">
        <v>0</v>
      </c>
      <c r="I16" s="149">
        <f>G16</f>
        <v>0</v>
      </c>
    </row>
    <row r="17" spans="1:12" ht="15.75" customHeight="1">
      <c r="A17" s="19"/>
      <c r="B17" s="29" t="s">
        <v>5</v>
      </c>
      <c r="C17" s="149">
        <v>0</v>
      </c>
      <c r="D17" s="149">
        <f t="shared" si="3"/>
        <v>0</v>
      </c>
      <c r="E17" s="149">
        <v>0</v>
      </c>
      <c r="F17" s="151">
        <v>0</v>
      </c>
      <c r="G17" s="151">
        <v>0</v>
      </c>
      <c r="H17" s="149">
        <f>C17</f>
        <v>0</v>
      </c>
      <c r="I17" s="149">
        <f>G17</f>
        <v>0</v>
      </c>
      <c r="L17" s="125"/>
    </row>
    <row r="18" spans="1:9" ht="27.75" customHeight="1">
      <c r="A18" s="11" t="s">
        <v>12</v>
      </c>
      <c r="B18" s="16" t="s">
        <v>27</v>
      </c>
      <c r="C18" s="149">
        <v>0</v>
      </c>
      <c r="D18" s="149">
        <f t="shared" si="3"/>
        <v>0</v>
      </c>
      <c r="E18" s="149">
        <v>0</v>
      </c>
      <c r="F18" s="151">
        <v>0</v>
      </c>
      <c r="G18" s="151">
        <v>0</v>
      </c>
      <c r="H18" s="149">
        <f>C18</f>
        <v>0</v>
      </c>
      <c r="I18" s="149">
        <f>G18</f>
        <v>0</v>
      </c>
    </row>
    <row r="19" spans="1:9" ht="14.25" customHeight="1" thickBot="1">
      <c r="A19" s="14" t="s">
        <v>13</v>
      </c>
      <c r="B19" s="12" t="s">
        <v>2</v>
      </c>
      <c r="C19" s="150">
        <v>0</v>
      </c>
      <c r="D19" s="158">
        <f>E19</f>
        <v>0</v>
      </c>
      <c r="E19" s="150">
        <v>0</v>
      </c>
      <c r="F19" s="152">
        <v>0</v>
      </c>
      <c r="G19" s="152">
        <v>0</v>
      </c>
      <c r="H19" s="150">
        <f>C19</f>
        <v>0</v>
      </c>
      <c r="I19" s="150">
        <f>G19</f>
        <v>0</v>
      </c>
    </row>
    <row r="20" spans="1:10" ht="9" customHeight="1" thickBot="1" thickTop="1">
      <c r="A20" s="15"/>
      <c r="B20" s="20"/>
      <c r="C20" s="153"/>
      <c r="D20" s="153"/>
      <c r="E20" s="153"/>
      <c r="F20" s="154"/>
      <c r="G20" s="154"/>
      <c r="H20" s="153"/>
      <c r="I20" s="153"/>
      <c r="J20" s="22"/>
    </row>
    <row r="21" spans="1:9" ht="14.25" customHeight="1" thickTop="1">
      <c r="A21" s="13">
        <v>3</v>
      </c>
      <c r="B21" s="17" t="s">
        <v>22</v>
      </c>
      <c r="C21" s="145">
        <f aca="true" t="shared" si="5" ref="C21:I21">C22</f>
        <v>168530</v>
      </c>
      <c r="D21" s="159">
        <f>E21</f>
        <v>162200</v>
      </c>
      <c r="E21" s="145">
        <f t="shared" si="5"/>
        <v>162200</v>
      </c>
      <c r="F21" s="146">
        <f t="shared" si="5"/>
        <v>4</v>
      </c>
      <c r="G21" s="146">
        <f t="shared" si="5"/>
        <v>3</v>
      </c>
      <c r="H21" s="145">
        <f t="shared" si="5"/>
        <v>162200</v>
      </c>
      <c r="I21" s="145">
        <f t="shared" si="5"/>
        <v>161250</v>
      </c>
    </row>
    <row r="22" spans="1:9" ht="15" customHeight="1">
      <c r="A22" s="19" t="s">
        <v>14</v>
      </c>
      <c r="B22" s="10" t="s">
        <v>1</v>
      </c>
      <c r="C22" s="149">
        <f>'Форма 4 (НИОКР)'!F16</f>
        <v>168530</v>
      </c>
      <c r="D22" s="149">
        <f>E22</f>
        <v>162200</v>
      </c>
      <c r="E22" s="149">
        <f>'Форма 4 (НИОКР)'!G16</f>
        <v>162200</v>
      </c>
      <c r="F22" s="151">
        <v>4</v>
      </c>
      <c r="G22" s="151">
        <v>3</v>
      </c>
      <c r="H22" s="149">
        <f>'Форма 4 (НИОКР)'!G16</f>
        <v>162200</v>
      </c>
      <c r="I22" s="149">
        <f>H22-'Форма 4 (НИОКР)'!G20</f>
        <v>161250</v>
      </c>
    </row>
    <row r="23" spans="1:9" ht="27.75" customHeight="1">
      <c r="A23" s="19" t="s">
        <v>16</v>
      </c>
      <c r="B23" s="10" t="s">
        <v>27</v>
      </c>
      <c r="C23" s="149">
        <v>0</v>
      </c>
      <c r="D23" s="149">
        <f>E23</f>
        <v>0</v>
      </c>
      <c r="E23" s="149">
        <v>0</v>
      </c>
      <c r="F23" s="151">
        <v>0</v>
      </c>
      <c r="G23" s="151">
        <v>0</v>
      </c>
      <c r="H23" s="149">
        <f>C23</f>
        <v>0</v>
      </c>
      <c r="I23" s="149">
        <v>0</v>
      </c>
    </row>
    <row r="24" spans="1:9" ht="14.25" customHeight="1" thickBot="1">
      <c r="A24" s="14" t="s">
        <v>15</v>
      </c>
      <c r="B24" s="12" t="s">
        <v>2</v>
      </c>
      <c r="C24" s="150">
        <v>0</v>
      </c>
      <c r="D24" s="158">
        <f>E24</f>
        <v>0</v>
      </c>
      <c r="E24" s="150">
        <v>0</v>
      </c>
      <c r="F24" s="152">
        <v>0</v>
      </c>
      <c r="G24" s="152">
        <v>0</v>
      </c>
      <c r="H24" s="150">
        <f>C24</f>
        <v>0</v>
      </c>
      <c r="I24" s="150">
        <v>0</v>
      </c>
    </row>
    <row r="25" spans="1:10" ht="9.75" customHeight="1" thickBot="1" thickTop="1">
      <c r="A25" s="15"/>
      <c r="B25" s="20"/>
      <c r="C25" s="153"/>
      <c r="D25" s="153"/>
      <c r="E25" s="153"/>
      <c r="F25" s="154"/>
      <c r="G25" s="156"/>
      <c r="H25" s="153"/>
      <c r="I25" s="153"/>
      <c r="J25" s="22"/>
    </row>
    <row r="26" spans="1:9" ht="14.25" customHeight="1" thickTop="1">
      <c r="A26" s="13" t="s">
        <v>17</v>
      </c>
      <c r="B26" s="8" t="s">
        <v>23</v>
      </c>
      <c r="C26" s="145">
        <f aca="true" t="shared" si="6" ref="C26:I26">C27+C31+C32</f>
        <v>3461860</v>
      </c>
      <c r="D26" s="159">
        <f aca="true" t="shared" si="7" ref="D26:D31">E26</f>
        <v>3391715.4359100005</v>
      </c>
      <c r="E26" s="145">
        <f t="shared" si="6"/>
        <v>3391715.4359100005</v>
      </c>
      <c r="F26" s="146">
        <f t="shared" si="6"/>
        <v>125</v>
      </c>
      <c r="G26" s="146">
        <f t="shared" si="6"/>
        <v>123</v>
      </c>
      <c r="H26" s="145">
        <f t="shared" si="6"/>
        <v>3495004.6075100005</v>
      </c>
      <c r="I26" s="145">
        <f t="shared" si="6"/>
        <v>3485170.93201</v>
      </c>
    </row>
    <row r="27" spans="1:9" ht="14.25" customHeight="1">
      <c r="A27" s="11" t="s">
        <v>20</v>
      </c>
      <c r="B27" s="2" t="s">
        <v>1</v>
      </c>
      <c r="C27" s="149">
        <f aca="true" t="shared" si="8" ref="C27:I27">C29+C30</f>
        <v>2087470</v>
      </c>
      <c r="D27" s="149">
        <f t="shared" si="7"/>
        <v>1863339.0369000002</v>
      </c>
      <c r="E27" s="149">
        <f t="shared" si="8"/>
        <v>1863339.0369000002</v>
      </c>
      <c r="F27" s="151">
        <f t="shared" si="8"/>
        <v>125</v>
      </c>
      <c r="G27" s="151">
        <f t="shared" si="8"/>
        <v>123</v>
      </c>
      <c r="H27" s="149">
        <f t="shared" si="8"/>
        <v>1966628.2085000002</v>
      </c>
      <c r="I27" s="149">
        <f t="shared" si="8"/>
        <v>1956794.533</v>
      </c>
    </row>
    <row r="28" spans="1:9" ht="14.25" customHeight="1">
      <c r="A28" s="11"/>
      <c r="B28" s="16" t="s">
        <v>3</v>
      </c>
      <c r="C28" s="149"/>
      <c r="D28" s="149"/>
      <c r="E28" s="149"/>
      <c r="F28" s="151"/>
      <c r="G28" s="151"/>
      <c r="H28" s="149"/>
      <c r="I28" s="149"/>
    </row>
    <row r="29" spans="1:9" ht="14.25" customHeight="1">
      <c r="A29" s="11"/>
      <c r="B29" s="28" t="s">
        <v>29</v>
      </c>
      <c r="C29" s="149">
        <f>'Форма 5 (ПРОЧИЕ НУЖДЫ)'!H34+'Форма 5 (ПРОЧИЕ НУЖДЫ)'!H47+'Форма 5 (ПРОЧИЕ НУЖДЫ)'!H54+'Форма 5 (ПРОЧИЕ НУЖДЫ)'!H61+'Форма 5 (ПРОЧИЕ НУЖДЫ)'!H83+'Форма 5 (ПРОЧИЕ НУЖДЫ)'!H191+'Форма 5 (ПРОЧИЕ НУЖДЫ)'!H198+'Форма 5 (ПРОЧИЕ НУЖДЫ)'!H392+'Форма 5 (ПРОЧИЕ НУЖДЫ)'!H421+'Форма 5 (ПРОЧИЕ НУЖДЫ)'!H443+'Форма 5 (ПРОЧИЕ НУЖДЫ)'!H465</f>
        <v>635630</v>
      </c>
      <c r="D29" s="149">
        <f t="shared" si="7"/>
        <v>521698.9085</v>
      </c>
      <c r="E29" s="149">
        <f>'Форма 5 (ПРОЧИЕ НУЖДЫ)'!I34+'Форма 5 (ПРОЧИЕ НУЖДЫ)'!I47+'Форма 5 (ПРОЧИЕ НУЖДЫ)'!I54+'Форма 5 (ПРОЧИЕ НУЖДЫ)'!I61+'Форма 5 (ПРОЧИЕ НУЖДЫ)'!I83+'Форма 5 (ПРОЧИЕ НУЖДЫ)'!I191+'Форма 5 (ПРОЧИЕ НУЖДЫ)'!I198+'Форма 5 (ПРОЧИЕ НУЖДЫ)'!I392+'Форма 5 (ПРОЧИЕ НУЖДЫ)'!I421+'Форма 5 (ПРОЧИЕ НУЖДЫ)'!I443+'Форма 5 (ПРОЧИЕ НУЖДЫ)'!I465</f>
        <v>521698.9085</v>
      </c>
      <c r="F29" s="151">
        <v>33</v>
      </c>
      <c r="G29" s="151">
        <v>31</v>
      </c>
      <c r="H29" s="149">
        <f>I29+'Форма 5 (ПРОЧИЕ НУЖДЫ)'!I202+'Форма 5 (ПРОЧИЕ НУЖДЫ)'!I87</f>
        <v>521698.9085</v>
      </c>
      <c r="I29" s="149">
        <f>'Форма 5 (ПРОЧИЕ НУЖДЫ)'!I34+'Форма 5 (ПРОЧИЕ НУЖДЫ)'!I47+'Форма 5 (ПРОЧИЕ НУЖДЫ)'!I54+'Форма 5 (ПРОЧИЕ НУЖДЫ)'!I61+'Форма 5 (ПРОЧИЕ НУЖДЫ)'!I90+'Форма 5 (ПРОЧИЕ НУЖДЫ)'!I93+'Форма 5 (ПРОЧИЕ НУЖДЫ)'!I191+'Форма 5 (ПРОЧИЕ НУЖДЫ)'!I205+'Форма 5 (ПРОЧИЕ НУЖДЫ)'!I392+'Форма 5 (ПРОЧИЕ НУЖДЫ)'!I421+'Форма 5 (ПРОЧИЕ НУЖДЫ)'!I443+'Форма 5 (ПРОЧИЕ НУЖДЫ)'!I465</f>
        <v>511865.233</v>
      </c>
    </row>
    <row r="30" spans="1:9" ht="14.25" customHeight="1">
      <c r="A30" s="11"/>
      <c r="B30" s="28" t="s">
        <v>30</v>
      </c>
      <c r="C30" s="149">
        <f>'Форма 5 (ПРОЧИЕ НУЖДЫ)'!H21+'Форма 5 (ПРОЧИЕ НУЖДЫ)'!H96+'Форма 5 (ПРОЧИЕ НУЖДЫ)'!H109+'Форма 5 (ПРОЧИЕ НУЖДЫ)'!H208+'Форма 5 (ПРОЧИЕ НУЖДЫ)'!H211+'Форма 5 (ПРОЧИЕ НУЖДЫ)'!H408</f>
        <v>1451840</v>
      </c>
      <c r="D30" s="149">
        <f t="shared" si="7"/>
        <v>1341640.1284</v>
      </c>
      <c r="E30" s="149">
        <f>'Форма 5 (ПРОЧИЕ НУЖДЫ)'!I21+'Форма 5 (ПРОЧИЕ НУЖДЫ)'!I96+'Форма 5 (ПРОЧИЕ НУЖДЫ)'!I109+'Форма 5 (ПРОЧИЕ НУЖДЫ)'!I215+'Форма 5 (ПРОЧИЕ НУЖДЫ)'!I408</f>
        <v>1341640.1284</v>
      </c>
      <c r="F30" s="151">
        <v>92</v>
      </c>
      <c r="G30" s="151">
        <v>92</v>
      </c>
      <c r="H30" s="149">
        <f>'Форма 5 (ПРОЧИЕ НУЖДЫ)'!H21+'Форма 5 (ПРОЧИЕ НУЖДЫ)'!H96+'Форма 5 (ПРОЧИЕ НУЖДЫ)'!H109+'Форма 5 (ПРОЧИЕ НУЖДЫ)'!H215-'Форма 5 (ПРОЧИЕ НУЖДЫ)'!H341+'Форма 5 (ПРОЧИЕ НУЖДЫ)'!H408</f>
        <v>1444929.3</v>
      </c>
      <c r="I30" s="149">
        <f>'Форма 5 (ПРОЧИЕ НУЖДЫ)'!H21+'Форма 5 (ПРОЧИЕ НУЖДЫ)'!H96+'Форма 5 (ПРОЧИЕ НУЖДЫ)'!H109+'Форма 5 (ПРОЧИЕ НУЖДЫ)'!H215+'Форма 5 (ПРОЧИЕ НУЖДЫ)'!H408-'Форма 5 (ПРОЧИЕ НУЖДЫ)'!H341</f>
        <v>1444929.3</v>
      </c>
    </row>
    <row r="31" spans="1:9" ht="27" customHeight="1">
      <c r="A31" s="11" t="s">
        <v>18</v>
      </c>
      <c r="B31" s="16" t="s">
        <v>27</v>
      </c>
      <c r="C31" s="149">
        <f>'Форма 5 (ПРОЧИЕ НУЖДЫ)'!H17</f>
        <v>1334310</v>
      </c>
      <c r="D31" s="149">
        <f t="shared" si="7"/>
        <v>1451168.2606600001</v>
      </c>
      <c r="E31" s="149">
        <f>'Форма 5 (ПРОЧИЕ НУЖДЫ)'!I17</f>
        <v>1451168.2606600001</v>
      </c>
      <c r="F31" s="151">
        <v>0</v>
      </c>
      <c r="G31" s="151">
        <v>0</v>
      </c>
      <c r="H31" s="149">
        <f>E31</f>
        <v>1451168.2606600001</v>
      </c>
      <c r="I31" s="149">
        <f>E31</f>
        <v>1451168.2606600001</v>
      </c>
    </row>
    <row r="32" spans="1:9" ht="15" customHeight="1" thickBot="1">
      <c r="A32" s="7" t="s">
        <v>19</v>
      </c>
      <c r="B32" s="18" t="s">
        <v>2</v>
      </c>
      <c r="C32" s="150">
        <f>'Форма 5 (ПРОЧИЕ НУЖДЫ)'!H18</f>
        <v>40080</v>
      </c>
      <c r="D32" s="158">
        <f>E32</f>
        <v>77208.13835</v>
      </c>
      <c r="E32" s="150">
        <f>'Форма 5 (ПРОЧИЕ НУЖДЫ)'!I18</f>
        <v>77208.13835</v>
      </c>
      <c r="F32" s="152">
        <v>0</v>
      </c>
      <c r="G32" s="152">
        <v>0</v>
      </c>
      <c r="H32" s="150">
        <f>E32</f>
        <v>77208.13835</v>
      </c>
      <c r="I32" s="150">
        <f>E32</f>
        <v>77208.13835</v>
      </c>
    </row>
    <row r="33" spans="1:9" s="31" customFormat="1" ht="15.75" customHeight="1" thickTop="1">
      <c r="A33" s="171" t="s">
        <v>238</v>
      </c>
      <c r="B33" s="171"/>
      <c r="C33" s="171"/>
      <c r="D33" s="171"/>
      <c r="E33" s="171"/>
      <c r="F33" s="171"/>
      <c r="G33" s="169" t="s">
        <v>415</v>
      </c>
      <c r="H33" s="169"/>
      <c r="I33" s="169"/>
    </row>
    <row r="34" spans="1:9" s="31" customFormat="1" ht="50.25" customHeight="1">
      <c r="A34" s="172"/>
      <c r="B34" s="172"/>
      <c r="C34" s="172"/>
      <c r="D34" s="172"/>
      <c r="E34" s="172"/>
      <c r="F34" s="172"/>
      <c r="G34" s="170"/>
      <c r="H34" s="170"/>
      <c r="I34" s="170"/>
    </row>
  </sheetData>
  <sheetProtection/>
  <mergeCells count="11">
    <mergeCell ref="D4:D5"/>
    <mergeCell ref="G33:I34"/>
    <mergeCell ref="A33:F34"/>
    <mergeCell ref="A3:I3"/>
    <mergeCell ref="F4:G4"/>
    <mergeCell ref="B2:I2"/>
    <mergeCell ref="A4:A5"/>
    <mergeCell ref="H4:I4"/>
    <mergeCell ref="B4:B5"/>
    <mergeCell ref="C4:C5"/>
    <mergeCell ref="E4:E5"/>
  </mergeCells>
  <printOptions/>
  <pageMargins left="0.9448818897637796" right="0.2755905511811024" top="0.1968503937007874" bottom="0.1968503937007874" header="0.11811023622047245" footer="0.1181102362204724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K57"/>
  <sheetViews>
    <sheetView view="pageBreakPreview" zoomScale="75" zoomScaleSheetLayoutView="75" zoomScalePageLayoutView="0" workbookViewId="0" topLeftCell="A1">
      <selection activeCell="K45" sqref="K45:K47"/>
    </sheetView>
  </sheetViews>
  <sheetFormatPr defaultColWidth="9.00390625" defaultRowHeight="12.75"/>
  <cols>
    <col min="1" max="1" width="5.00390625" style="33" customWidth="1"/>
    <col min="2" max="2" width="48.125" style="34" customWidth="1"/>
    <col min="3" max="3" width="12.125" style="34" customWidth="1"/>
    <col min="4" max="4" width="12.00390625" style="34" customWidth="1"/>
    <col min="5" max="5" width="14.375" style="34" customWidth="1"/>
    <col min="6" max="6" width="13.75390625" style="34" customWidth="1"/>
    <col min="7" max="7" width="14.125" style="34" customWidth="1"/>
    <col min="8" max="8" width="16.125" style="34" customWidth="1"/>
    <col min="9" max="9" width="17.625" style="34" customWidth="1"/>
    <col min="10" max="10" width="15.875" style="34" customWidth="1"/>
    <col min="11" max="11" width="61.00390625" style="34" customWidth="1"/>
    <col min="12" max="16384" width="9.125" style="34" customWidth="1"/>
  </cols>
  <sheetData>
    <row r="1" spans="7:11" ht="15.75">
      <c r="G1" s="24"/>
      <c r="K1" s="126" t="s">
        <v>50</v>
      </c>
    </row>
    <row r="2" spans="2:11" ht="18.75">
      <c r="B2" s="246" t="s">
        <v>416</v>
      </c>
      <c r="C2" s="246"/>
      <c r="D2" s="246"/>
      <c r="E2" s="246"/>
      <c r="F2" s="246"/>
      <c r="G2" s="246"/>
      <c r="H2" s="246"/>
      <c r="I2" s="246"/>
      <c r="J2" s="246"/>
      <c r="K2" s="246"/>
    </row>
    <row r="3" spans="2:11" ht="17.25" customHeight="1">
      <c r="B3" s="236" t="s">
        <v>324</v>
      </c>
      <c r="C3" s="236"/>
      <c r="D3" s="236"/>
      <c r="E3" s="236"/>
      <c r="F3" s="236"/>
      <c r="G3" s="236"/>
      <c r="H3" s="236"/>
      <c r="I3" s="236"/>
      <c r="J3" s="236"/>
      <c r="K3" s="236"/>
    </row>
    <row r="4" spans="2:11" ht="15.75">
      <c r="B4" s="261" t="s">
        <v>51</v>
      </c>
      <c r="C4" s="261"/>
      <c r="D4" s="261"/>
      <c r="E4" s="261"/>
      <c r="F4" s="261"/>
      <c r="G4" s="261"/>
      <c r="H4" s="261"/>
      <c r="I4" s="261"/>
      <c r="J4" s="261"/>
      <c r="K4" s="261"/>
    </row>
    <row r="5" spans="2:11" ht="15.75" customHeight="1" thickBot="1">
      <c r="B5" s="36"/>
      <c r="C5" s="247"/>
      <c r="D5" s="247"/>
      <c r="E5" s="247"/>
      <c r="F5" s="247"/>
      <c r="G5" s="247"/>
      <c r="H5" s="247"/>
      <c r="I5" s="247"/>
      <c r="J5" s="247"/>
      <c r="K5" s="248" t="s">
        <v>52</v>
      </c>
    </row>
    <row r="6" spans="2:11" ht="16.5" hidden="1" thickBot="1">
      <c r="B6" s="36"/>
      <c r="C6" s="247"/>
      <c r="D6" s="247"/>
      <c r="E6" s="247"/>
      <c r="F6" s="247"/>
      <c r="G6" s="247"/>
      <c r="H6" s="247"/>
      <c r="I6" s="247"/>
      <c r="J6" s="247"/>
      <c r="K6" s="248"/>
    </row>
    <row r="7" spans="2:11" ht="16.5" hidden="1" thickBot="1">
      <c r="B7" s="36"/>
      <c r="C7" s="247"/>
      <c r="D7" s="247"/>
      <c r="E7" s="247"/>
      <c r="F7" s="247"/>
      <c r="G7" s="247"/>
      <c r="H7" s="247"/>
      <c r="I7" s="247"/>
      <c r="J7" s="247"/>
      <c r="K7" s="248"/>
    </row>
    <row r="8" spans="2:11" ht="16.5" hidden="1" thickBot="1">
      <c r="B8" s="36"/>
      <c r="C8" s="247"/>
      <c r="D8" s="247"/>
      <c r="E8" s="247"/>
      <c r="F8" s="247"/>
      <c r="G8" s="247"/>
      <c r="H8" s="247"/>
      <c r="I8" s="247"/>
      <c r="J8" s="247"/>
      <c r="K8" s="248"/>
    </row>
    <row r="9" spans="2:11" ht="16.5" hidden="1" thickBot="1">
      <c r="B9" s="36"/>
      <c r="C9" s="247"/>
      <c r="D9" s="247"/>
      <c r="E9" s="247"/>
      <c r="F9" s="247"/>
      <c r="G9" s="247"/>
      <c r="H9" s="247"/>
      <c r="I9" s="247"/>
      <c r="J9" s="247"/>
      <c r="K9" s="249"/>
    </row>
    <row r="10" spans="1:11" ht="22.5" customHeight="1" thickTop="1">
      <c r="A10" s="243" t="s">
        <v>53</v>
      </c>
      <c r="B10" s="179" t="s">
        <v>54</v>
      </c>
      <c r="C10" s="179" t="s">
        <v>55</v>
      </c>
      <c r="D10" s="179" t="s">
        <v>56</v>
      </c>
      <c r="E10" s="250" t="s">
        <v>57</v>
      </c>
      <c r="F10" s="251"/>
      <c r="G10" s="252"/>
      <c r="H10" s="253" t="s">
        <v>58</v>
      </c>
      <c r="I10" s="198" t="s">
        <v>59</v>
      </c>
      <c r="J10" s="179" t="s">
        <v>60</v>
      </c>
      <c r="K10" s="253" t="s">
        <v>418</v>
      </c>
    </row>
    <row r="11" spans="1:11" ht="76.5" customHeight="1" thickBot="1">
      <c r="A11" s="244"/>
      <c r="B11" s="180"/>
      <c r="C11" s="180"/>
      <c r="D11" s="180"/>
      <c r="E11" s="37" t="s">
        <v>61</v>
      </c>
      <c r="F11" s="38" t="s">
        <v>62</v>
      </c>
      <c r="G11" s="5" t="s">
        <v>417</v>
      </c>
      <c r="H11" s="254"/>
      <c r="I11" s="256"/>
      <c r="J11" s="180"/>
      <c r="K11" s="254"/>
    </row>
    <row r="12" spans="1:11" ht="27.75" customHeight="1" thickTop="1">
      <c r="A12" s="244"/>
      <c r="B12" s="180"/>
      <c r="C12" s="180"/>
      <c r="D12" s="180"/>
      <c r="E12" s="46" t="s">
        <v>41</v>
      </c>
      <c r="F12" s="46" t="s">
        <v>1</v>
      </c>
      <c r="G12" s="47" t="s">
        <v>1</v>
      </c>
      <c r="H12" s="254"/>
      <c r="I12" s="256"/>
      <c r="J12" s="180"/>
      <c r="K12" s="254"/>
    </row>
    <row r="13" spans="1:11" ht="30" customHeight="1">
      <c r="A13" s="244"/>
      <c r="B13" s="180"/>
      <c r="C13" s="180"/>
      <c r="D13" s="180"/>
      <c r="E13" s="23" t="s">
        <v>42</v>
      </c>
      <c r="F13" s="39" t="s">
        <v>42</v>
      </c>
      <c r="G13" s="48" t="s">
        <v>42</v>
      </c>
      <c r="H13" s="254"/>
      <c r="I13" s="256"/>
      <c r="J13" s="180"/>
      <c r="K13" s="254"/>
    </row>
    <row r="14" spans="1:11" ht="30.75" customHeight="1" thickBot="1">
      <c r="A14" s="245"/>
      <c r="B14" s="181"/>
      <c r="C14" s="181"/>
      <c r="D14" s="181"/>
      <c r="E14" s="49" t="s">
        <v>2</v>
      </c>
      <c r="F14" s="50" t="s">
        <v>2</v>
      </c>
      <c r="G14" s="51" t="s">
        <v>2</v>
      </c>
      <c r="H14" s="255"/>
      <c r="I14" s="257"/>
      <c r="J14" s="181"/>
      <c r="K14" s="255"/>
    </row>
    <row r="15" spans="1:11" s="56" customFormat="1" ht="15" customHeight="1" thickBot="1" thickTop="1">
      <c r="A15" s="52">
        <v>1</v>
      </c>
      <c r="B15" s="53">
        <v>2</v>
      </c>
      <c r="C15" s="54">
        <v>3</v>
      </c>
      <c r="D15" s="55">
        <v>4</v>
      </c>
      <c r="E15" s="40">
        <v>5</v>
      </c>
      <c r="F15" s="54">
        <v>6</v>
      </c>
      <c r="G15" s="55">
        <v>7</v>
      </c>
      <c r="H15" s="55">
        <v>8</v>
      </c>
      <c r="I15" s="55">
        <v>9</v>
      </c>
      <c r="J15" s="55">
        <v>10</v>
      </c>
      <c r="K15" s="40">
        <v>11</v>
      </c>
    </row>
    <row r="16" spans="1:11" ht="15" customHeight="1" thickTop="1">
      <c r="A16" s="194"/>
      <c r="B16" s="197" t="s">
        <v>63</v>
      </c>
      <c r="C16" s="198"/>
      <c r="D16" s="199"/>
      <c r="E16" s="86">
        <f aca="true" t="shared" si="0" ref="E16:G19">E20+E27+E34+E41</f>
        <v>325360</v>
      </c>
      <c r="F16" s="86">
        <f t="shared" si="0"/>
        <v>168530</v>
      </c>
      <c r="G16" s="86">
        <f t="shared" si="0"/>
        <v>162200</v>
      </c>
      <c r="H16" s="206"/>
      <c r="I16" s="207"/>
      <c r="J16" s="207"/>
      <c r="K16" s="208"/>
    </row>
    <row r="17" spans="1:11" ht="17.25" customHeight="1">
      <c r="A17" s="195"/>
      <c r="B17" s="200"/>
      <c r="C17" s="201"/>
      <c r="D17" s="202"/>
      <c r="E17" s="86">
        <f t="shared" si="0"/>
        <v>0</v>
      </c>
      <c r="F17" s="86">
        <f t="shared" si="0"/>
        <v>0</v>
      </c>
      <c r="G17" s="86">
        <f t="shared" si="0"/>
        <v>0</v>
      </c>
      <c r="H17" s="209"/>
      <c r="I17" s="210"/>
      <c r="J17" s="210"/>
      <c r="K17" s="211"/>
    </row>
    <row r="18" spans="1:11" ht="18" customHeight="1">
      <c r="A18" s="195"/>
      <c r="B18" s="203"/>
      <c r="C18" s="204"/>
      <c r="D18" s="205"/>
      <c r="E18" s="86">
        <f t="shared" si="0"/>
        <v>0</v>
      </c>
      <c r="F18" s="86">
        <f t="shared" si="0"/>
        <v>0</v>
      </c>
      <c r="G18" s="86">
        <f t="shared" si="0"/>
        <v>0</v>
      </c>
      <c r="H18" s="209"/>
      <c r="I18" s="210"/>
      <c r="J18" s="210"/>
      <c r="K18" s="211"/>
    </row>
    <row r="19" spans="1:11" ht="18" customHeight="1" thickBot="1">
      <c r="A19" s="196"/>
      <c r="B19" s="215" t="s">
        <v>64</v>
      </c>
      <c r="C19" s="216"/>
      <c r="D19" s="217"/>
      <c r="E19" s="87">
        <f t="shared" si="0"/>
        <v>325360</v>
      </c>
      <c r="F19" s="87">
        <f t="shared" si="0"/>
        <v>168530</v>
      </c>
      <c r="G19" s="87">
        <f t="shared" si="0"/>
        <v>162200</v>
      </c>
      <c r="H19" s="212"/>
      <c r="I19" s="213"/>
      <c r="J19" s="213"/>
      <c r="K19" s="214"/>
    </row>
    <row r="20" spans="1:11" ht="15.75" customHeight="1">
      <c r="A20" s="190" t="s">
        <v>6</v>
      </c>
      <c r="B20" s="237" t="s">
        <v>93</v>
      </c>
      <c r="C20" s="238"/>
      <c r="D20" s="239"/>
      <c r="E20" s="128">
        <v>2430</v>
      </c>
      <c r="F20" s="128">
        <v>1210</v>
      </c>
      <c r="G20" s="128">
        <v>950</v>
      </c>
      <c r="H20" s="230" t="s">
        <v>425</v>
      </c>
      <c r="I20" s="231"/>
      <c r="J20" s="231"/>
      <c r="K20" s="232"/>
    </row>
    <row r="21" spans="1:11" ht="15.75" customHeight="1">
      <c r="A21" s="191"/>
      <c r="B21" s="237"/>
      <c r="C21" s="238"/>
      <c r="D21" s="239"/>
      <c r="E21" s="129"/>
      <c r="F21" s="129"/>
      <c r="G21" s="129"/>
      <c r="H21" s="230"/>
      <c r="I21" s="231"/>
      <c r="J21" s="231"/>
      <c r="K21" s="232"/>
    </row>
    <row r="22" spans="1:11" ht="111" customHeight="1">
      <c r="A22" s="191"/>
      <c r="B22" s="240"/>
      <c r="C22" s="241"/>
      <c r="D22" s="242"/>
      <c r="E22" s="129"/>
      <c r="F22" s="129"/>
      <c r="G22" s="129"/>
      <c r="H22" s="230"/>
      <c r="I22" s="231"/>
      <c r="J22" s="231"/>
      <c r="K22" s="232"/>
    </row>
    <row r="23" spans="1:11" ht="15" customHeight="1">
      <c r="A23" s="218"/>
      <c r="B23" s="225" t="s">
        <v>48</v>
      </c>
      <c r="C23" s="226"/>
      <c r="D23" s="227"/>
      <c r="E23" s="130">
        <f>E20+E21+E22</f>
        <v>2430</v>
      </c>
      <c r="F23" s="130">
        <f>F20+F21+F22</f>
        <v>1210</v>
      </c>
      <c r="G23" s="130">
        <f>G20+G21+G22</f>
        <v>950</v>
      </c>
      <c r="H23" s="233"/>
      <c r="I23" s="234"/>
      <c r="J23" s="234"/>
      <c r="K23" s="235"/>
    </row>
    <row r="24" spans="1:11" ht="15.75" customHeight="1">
      <c r="A24" s="190" t="s">
        <v>65</v>
      </c>
      <c r="B24" s="183" t="s">
        <v>95</v>
      </c>
      <c r="C24" s="184" t="s">
        <v>97</v>
      </c>
      <c r="D24" s="184" t="s">
        <v>98</v>
      </c>
      <c r="E24" s="128"/>
      <c r="F24" s="128"/>
      <c r="G24" s="128"/>
      <c r="H24" s="184" t="s">
        <v>96</v>
      </c>
      <c r="I24" s="184" t="s">
        <v>96</v>
      </c>
      <c r="J24" s="184" t="s">
        <v>96</v>
      </c>
      <c r="K24" s="187"/>
    </row>
    <row r="25" spans="1:11" ht="15.75" customHeight="1">
      <c r="A25" s="191"/>
      <c r="B25" s="183"/>
      <c r="C25" s="185"/>
      <c r="D25" s="185"/>
      <c r="E25" s="129"/>
      <c r="F25" s="129"/>
      <c r="G25" s="129"/>
      <c r="H25" s="185"/>
      <c r="I25" s="185"/>
      <c r="J25" s="185"/>
      <c r="K25" s="188"/>
    </row>
    <row r="26" spans="1:11" ht="123.75" customHeight="1" thickBot="1">
      <c r="A26" s="192"/>
      <c r="B26" s="193"/>
      <c r="C26" s="185"/>
      <c r="D26" s="185"/>
      <c r="E26" s="131"/>
      <c r="F26" s="131"/>
      <c r="G26" s="131"/>
      <c r="H26" s="186"/>
      <c r="I26" s="186"/>
      <c r="J26" s="186"/>
      <c r="K26" s="189"/>
    </row>
    <row r="27" spans="1:11" ht="15.75" customHeight="1">
      <c r="A27" s="190" t="s">
        <v>10</v>
      </c>
      <c r="B27" s="237" t="s">
        <v>234</v>
      </c>
      <c r="C27" s="238"/>
      <c r="D27" s="239"/>
      <c r="E27" s="128">
        <v>9110</v>
      </c>
      <c r="F27" s="128">
        <v>6070</v>
      </c>
      <c r="G27" s="128">
        <v>0</v>
      </c>
      <c r="H27" s="230" t="s">
        <v>469</v>
      </c>
      <c r="I27" s="231"/>
      <c r="J27" s="231"/>
      <c r="K27" s="232"/>
    </row>
    <row r="28" spans="1:11" ht="15.75" customHeight="1">
      <c r="A28" s="191"/>
      <c r="B28" s="237"/>
      <c r="C28" s="238"/>
      <c r="D28" s="239"/>
      <c r="E28" s="129"/>
      <c r="F28" s="129"/>
      <c r="G28" s="129"/>
      <c r="H28" s="230"/>
      <c r="I28" s="231"/>
      <c r="J28" s="231"/>
      <c r="K28" s="232"/>
    </row>
    <row r="29" spans="1:11" ht="141.75" customHeight="1">
      <c r="A29" s="191"/>
      <c r="B29" s="240"/>
      <c r="C29" s="241"/>
      <c r="D29" s="242"/>
      <c r="E29" s="129"/>
      <c r="F29" s="129"/>
      <c r="G29" s="129"/>
      <c r="H29" s="230"/>
      <c r="I29" s="231"/>
      <c r="J29" s="231"/>
      <c r="K29" s="232"/>
    </row>
    <row r="30" spans="1:11" ht="15" customHeight="1">
      <c r="A30" s="218"/>
      <c r="B30" s="225" t="s">
        <v>48</v>
      </c>
      <c r="C30" s="226"/>
      <c r="D30" s="227"/>
      <c r="E30" s="130">
        <f>E27+E28+E29</f>
        <v>9110</v>
      </c>
      <c r="F30" s="130">
        <f>F27+F28+F29</f>
        <v>6070</v>
      </c>
      <c r="G30" s="130">
        <f>G27+G28+G29</f>
        <v>0</v>
      </c>
      <c r="H30" s="233"/>
      <c r="I30" s="234"/>
      <c r="J30" s="234"/>
      <c r="K30" s="235"/>
    </row>
    <row r="31" spans="1:11" ht="15.75" customHeight="1">
      <c r="A31" s="191" t="s">
        <v>90</v>
      </c>
      <c r="B31" s="182" t="s">
        <v>326</v>
      </c>
      <c r="C31" s="184" t="s">
        <v>97</v>
      </c>
      <c r="D31" s="185" t="s">
        <v>327</v>
      </c>
      <c r="E31" s="129"/>
      <c r="F31" s="129"/>
      <c r="G31" s="129"/>
      <c r="H31" s="184" t="s">
        <v>96</v>
      </c>
      <c r="I31" s="184" t="s">
        <v>96</v>
      </c>
      <c r="J31" s="184" t="s">
        <v>96</v>
      </c>
      <c r="K31" s="188"/>
    </row>
    <row r="32" spans="1:11" ht="15.75" customHeight="1">
      <c r="A32" s="191"/>
      <c r="B32" s="183"/>
      <c r="C32" s="185"/>
      <c r="D32" s="185"/>
      <c r="E32" s="129"/>
      <c r="F32" s="129"/>
      <c r="G32" s="129"/>
      <c r="H32" s="185"/>
      <c r="I32" s="185"/>
      <c r="J32" s="185"/>
      <c r="K32" s="188"/>
    </row>
    <row r="33" spans="1:11" ht="80.25" customHeight="1" thickBot="1">
      <c r="A33" s="192"/>
      <c r="B33" s="193"/>
      <c r="C33" s="185"/>
      <c r="D33" s="185"/>
      <c r="E33" s="131"/>
      <c r="F33" s="131"/>
      <c r="G33" s="131"/>
      <c r="H33" s="186"/>
      <c r="I33" s="186"/>
      <c r="J33" s="186"/>
      <c r="K33" s="189"/>
    </row>
    <row r="34" spans="1:11" ht="15.75" customHeight="1">
      <c r="A34" s="190" t="s">
        <v>28</v>
      </c>
      <c r="B34" s="219" t="s">
        <v>94</v>
      </c>
      <c r="C34" s="220"/>
      <c r="D34" s="221"/>
      <c r="E34" s="128">
        <v>4850</v>
      </c>
      <c r="F34" s="128">
        <v>4850</v>
      </c>
      <c r="G34" s="128">
        <v>4850</v>
      </c>
      <c r="H34" s="230" t="s">
        <v>470</v>
      </c>
      <c r="I34" s="231"/>
      <c r="J34" s="231"/>
      <c r="K34" s="232"/>
    </row>
    <row r="35" spans="1:11" ht="15.75" customHeight="1">
      <c r="A35" s="191"/>
      <c r="B35" s="219"/>
      <c r="C35" s="220"/>
      <c r="D35" s="221"/>
      <c r="E35" s="129"/>
      <c r="F35" s="129"/>
      <c r="G35" s="129"/>
      <c r="H35" s="230"/>
      <c r="I35" s="231"/>
      <c r="J35" s="231"/>
      <c r="K35" s="232"/>
    </row>
    <row r="36" spans="1:11" ht="45.75" customHeight="1">
      <c r="A36" s="191"/>
      <c r="B36" s="222"/>
      <c r="C36" s="223"/>
      <c r="D36" s="224"/>
      <c r="E36" s="129"/>
      <c r="F36" s="129"/>
      <c r="G36" s="129"/>
      <c r="H36" s="230"/>
      <c r="I36" s="231"/>
      <c r="J36" s="231"/>
      <c r="K36" s="232"/>
    </row>
    <row r="37" spans="1:11" ht="18" customHeight="1">
      <c r="A37" s="218"/>
      <c r="B37" s="225" t="s">
        <v>48</v>
      </c>
      <c r="C37" s="226"/>
      <c r="D37" s="227"/>
      <c r="E37" s="130">
        <f>E34+E35+E36</f>
        <v>4850</v>
      </c>
      <c r="F37" s="130">
        <f>F34+F35+F36</f>
        <v>4850</v>
      </c>
      <c r="G37" s="130">
        <f>G34+G35+G36</f>
        <v>4850</v>
      </c>
      <c r="H37" s="233"/>
      <c r="I37" s="234"/>
      <c r="J37" s="234"/>
      <c r="K37" s="235"/>
    </row>
    <row r="38" spans="1:11" ht="15.75" customHeight="1">
      <c r="A38" s="191" t="s">
        <v>91</v>
      </c>
      <c r="B38" s="182" t="s">
        <v>426</v>
      </c>
      <c r="C38" s="185" t="s">
        <v>101</v>
      </c>
      <c r="D38" s="185" t="s">
        <v>427</v>
      </c>
      <c r="E38" s="129">
        <f>E34</f>
        <v>4850</v>
      </c>
      <c r="F38" s="129">
        <f>F34</f>
        <v>4850</v>
      </c>
      <c r="G38" s="129">
        <v>4850</v>
      </c>
      <c r="H38" s="185" t="s">
        <v>96</v>
      </c>
      <c r="I38" s="185" t="s">
        <v>96</v>
      </c>
      <c r="J38" s="185" t="s">
        <v>96</v>
      </c>
      <c r="K38" s="188"/>
    </row>
    <row r="39" spans="1:11" ht="15.75" customHeight="1">
      <c r="A39" s="191"/>
      <c r="B39" s="183"/>
      <c r="C39" s="185"/>
      <c r="D39" s="185"/>
      <c r="E39" s="129"/>
      <c r="F39" s="129"/>
      <c r="G39" s="129"/>
      <c r="H39" s="185"/>
      <c r="I39" s="185"/>
      <c r="J39" s="185"/>
      <c r="K39" s="188"/>
    </row>
    <row r="40" spans="1:11" ht="82.5" customHeight="1" thickBot="1">
      <c r="A40" s="192"/>
      <c r="B40" s="183"/>
      <c r="C40" s="258"/>
      <c r="D40" s="258"/>
      <c r="E40" s="131"/>
      <c r="F40" s="131"/>
      <c r="G40" s="131"/>
      <c r="H40" s="186"/>
      <c r="I40" s="186"/>
      <c r="J40" s="186"/>
      <c r="K40" s="189"/>
    </row>
    <row r="41" spans="1:11" ht="52.5" customHeight="1">
      <c r="A41" s="262" t="s">
        <v>17</v>
      </c>
      <c r="B41" s="265" t="s">
        <v>149</v>
      </c>
      <c r="C41" s="266"/>
      <c r="D41" s="267"/>
      <c r="E41" s="128">
        <v>308970</v>
      </c>
      <c r="F41" s="128">
        <v>156400</v>
      </c>
      <c r="G41" s="128">
        <v>156400</v>
      </c>
      <c r="H41" s="230" t="s">
        <v>428</v>
      </c>
      <c r="I41" s="231"/>
      <c r="J41" s="231"/>
      <c r="K41" s="232"/>
    </row>
    <row r="42" spans="1:11" ht="13.5" customHeight="1">
      <c r="A42" s="263"/>
      <c r="B42" s="237"/>
      <c r="C42" s="238"/>
      <c r="D42" s="239"/>
      <c r="E42" s="129"/>
      <c r="F42" s="129"/>
      <c r="G42" s="129"/>
      <c r="H42" s="230"/>
      <c r="I42" s="231"/>
      <c r="J42" s="231"/>
      <c r="K42" s="232"/>
    </row>
    <row r="43" spans="1:11" ht="112.5" customHeight="1">
      <c r="A43" s="263"/>
      <c r="B43" s="240"/>
      <c r="C43" s="241"/>
      <c r="D43" s="242"/>
      <c r="E43" s="129"/>
      <c r="F43" s="129"/>
      <c r="G43" s="129"/>
      <c r="H43" s="230"/>
      <c r="I43" s="231"/>
      <c r="J43" s="231"/>
      <c r="K43" s="232"/>
    </row>
    <row r="44" spans="1:11" ht="15.75" customHeight="1">
      <c r="A44" s="264"/>
      <c r="B44" s="225" t="s">
        <v>48</v>
      </c>
      <c r="C44" s="226"/>
      <c r="D44" s="227"/>
      <c r="E44" s="130">
        <f>E41+E42+E43</f>
        <v>308970</v>
      </c>
      <c r="F44" s="130">
        <f>F41+F42+F43</f>
        <v>156400</v>
      </c>
      <c r="G44" s="130">
        <f>G41+G42+G43</f>
        <v>156400</v>
      </c>
      <c r="H44" s="233"/>
      <c r="I44" s="234"/>
      <c r="J44" s="234"/>
      <c r="K44" s="235"/>
    </row>
    <row r="45" spans="1:11" ht="15.75" customHeight="1">
      <c r="A45" s="190" t="s">
        <v>340</v>
      </c>
      <c r="B45" s="183" t="s">
        <v>429</v>
      </c>
      <c r="C45" s="184" t="s">
        <v>341</v>
      </c>
      <c r="D45" s="185" t="s">
        <v>430</v>
      </c>
      <c r="E45" s="128">
        <v>308970</v>
      </c>
      <c r="F45" s="128">
        <f>F41</f>
        <v>156400</v>
      </c>
      <c r="G45" s="128">
        <v>156400</v>
      </c>
      <c r="H45" s="184" t="s">
        <v>96</v>
      </c>
      <c r="I45" s="184" t="s">
        <v>96</v>
      </c>
      <c r="J45" s="184" t="s">
        <v>96</v>
      </c>
      <c r="K45" s="187"/>
    </row>
    <row r="46" spans="1:11" ht="15.75" customHeight="1">
      <c r="A46" s="191"/>
      <c r="B46" s="183"/>
      <c r="C46" s="185"/>
      <c r="D46" s="185"/>
      <c r="E46" s="129"/>
      <c r="F46" s="129"/>
      <c r="G46" s="129"/>
      <c r="H46" s="185"/>
      <c r="I46" s="185"/>
      <c r="J46" s="185"/>
      <c r="K46" s="188"/>
    </row>
    <row r="47" spans="1:11" ht="83.25" customHeight="1" thickBot="1">
      <c r="A47" s="192"/>
      <c r="B47" s="193"/>
      <c r="C47" s="185"/>
      <c r="D47" s="185"/>
      <c r="E47" s="131"/>
      <c r="F47" s="131"/>
      <c r="G47" s="131"/>
      <c r="H47" s="186"/>
      <c r="I47" s="186"/>
      <c r="J47" s="186"/>
      <c r="K47" s="189"/>
    </row>
    <row r="48" spans="1:11" ht="48" customHeight="1">
      <c r="A48" s="132"/>
      <c r="B48" s="133"/>
      <c r="C48" s="132"/>
      <c r="D48" s="132"/>
      <c r="E48" s="134"/>
      <c r="F48" s="134"/>
      <c r="G48" s="134"/>
      <c r="H48" s="132"/>
      <c r="I48" s="132"/>
      <c r="J48" s="132"/>
      <c r="K48" s="132"/>
    </row>
    <row r="49" spans="1:11" ht="15.75" customHeight="1">
      <c r="A49" s="228" t="s">
        <v>237</v>
      </c>
      <c r="B49" s="228"/>
      <c r="C49" s="228"/>
      <c r="D49" s="228"/>
      <c r="E49" s="228"/>
      <c r="I49" s="229" t="s">
        <v>419</v>
      </c>
      <c r="J49" s="229"/>
      <c r="K49" s="229"/>
    </row>
    <row r="50" spans="1:11" ht="45.75" customHeight="1">
      <c r="A50" s="228"/>
      <c r="B50" s="228"/>
      <c r="C50" s="228"/>
      <c r="D50" s="228"/>
      <c r="E50" s="228"/>
      <c r="I50" s="229"/>
      <c r="J50" s="229"/>
      <c r="K50" s="229"/>
    </row>
    <row r="51" spans="1:10" ht="15.75">
      <c r="A51" s="41"/>
      <c r="B51" s="259"/>
      <c r="C51" s="259"/>
      <c r="D51" s="259"/>
      <c r="E51" s="42"/>
      <c r="F51" s="260"/>
      <c r="G51" s="260"/>
      <c r="H51" s="44"/>
      <c r="I51" s="44"/>
      <c r="J51" s="44"/>
    </row>
    <row r="52" spans="1:10" ht="15.75">
      <c r="A52" s="41"/>
      <c r="B52" s="44"/>
      <c r="C52" s="44"/>
      <c r="D52" s="44"/>
      <c r="E52" s="44"/>
      <c r="F52" s="44"/>
      <c r="G52" s="44"/>
      <c r="H52" s="44"/>
      <c r="I52" s="44"/>
      <c r="J52" s="44"/>
    </row>
    <row r="53" spans="1:10" ht="15.75">
      <c r="A53" s="41"/>
      <c r="B53" s="44"/>
      <c r="C53" s="44"/>
      <c r="D53" s="44"/>
      <c r="E53" s="44"/>
      <c r="F53" s="44"/>
      <c r="G53" s="44"/>
      <c r="H53" s="44"/>
      <c r="I53" s="44"/>
      <c r="J53" s="44"/>
    </row>
    <row r="54" spans="1:10" ht="15.75">
      <c r="A54" s="41"/>
      <c r="B54" s="44"/>
      <c r="C54" s="44"/>
      <c r="D54" s="44"/>
      <c r="E54" s="44"/>
      <c r="F54" s="44"/>
      <c r="G54" s="44"/>
      <c r="H54" s="44"/>
      <c r="I54" s="44"/>
      <c r="J54" s="44"/>
    </row>
    <row r="55" spans="1:10" ht="15.75">
      <c r="A55" s="41"/>
      <c r="B55" s="44"/>
      <c r="C55" s="44"/>
      <c r="D55" s="44"/>
      <c r="E55" s="41"/>
      <c r="F55" s="41"/>
      <c r="G55" s="44"/>
      <c r="H55" s="44"/>
      <c r="I55" s="44"/>
      <c r="J55" s="44"/>
    </row>
    <row r="56" spans="1:10" ht="15.75">
      <c r="A56" s="41"/>
      <c r="B56" s="44"/>
      <c r="C56" s="44"/>
      <c r="D56" s="44"/>
      <c r="E56" s="44"/>
      <c r="F56" s="44"/>
      <c r="G56" s="44"/>
      <c r="H56" s="44"/>
      <c r="I56" s="44"/>
      <c r="J56" s="44"/>
    </row>
    <row r="57" spans="1:10" ht="15.75">
      <c r="A57" s="41"/>
      <c r="B57" s="44"/>
      <c r="C57" s="44"/>
      <c r="D57" s="44"/>
      <c r="E57" s="44"/>
      <c r="F57" s="44"/>
      <c r="G57" s="44"/>
      <c r="H57" s="44"/>
      <c r="I57" s="44"/>
      <c r="J57" s="44"/>
    </row>
  </sheetData>
  <sheetProtection/>
  <mergeCells count="70">
    <mergeCell ref="B4:K4"/>
    <mergeCell ref="K24:K26"/>
    <mergeCell ref="H27:K30"/>
    <mergeCell ref="J24:J26"/>
    <mergeCell ref="H31:H33"/>
    <mergeCell ref="A41:A44"/>
    <mergeCell ref="B41:D43"/>
    <mergeCell ref="H41:K44"/>
    <mergeCell ref="B44:D44"/>
    <mergeCell ref="D38:D40"/>
    <mergeCell ref="H38:H40"/>
    <mergeCell ref="C45:C47"/>
    <mergeCell ref="D45:D47"/>
    <mergeCell ref="H45:H47"/>
    <mergeCell ref="I45:I47"/>
    <mergeCell ref="A20:A23"/>
    <mergeCell ref="B20:D22"/>
    <mergeCell ref="H20:K23"/>
    <mergeCell ref="B23:D23"/>
    <mergeCell ref="A24:A26"/>
    <mergeCell ref="C38:C40"/>
    <mergeCell ref="I38:I40"/>
    <mergeCell ref="I24:I26"/>
    <mergeCell ref="B51:D51"/>
    <mergeCell ref="F51:G51"/>
    <mergeCell ref="B24:B26"/>
    <mergeCell ref="C24:C26"/>
    <mergeCell ref="D24:D26"/>
    <mergeCell ref="H24:H26"/>
    <mergeCell ref="B30:D30"/>
    <mergeCell ref="B31:B33"/>
    <mergeCell ref="C31:C33"/>
    <mergeCell ref="D31:D33"/>
    <mergeCell ref="B2:K2"/>
    <mergeCell ref="C5:J9"/>
    <mergeCell ref="K5:K9"/>
    <mergeCell ref="E10:G10"/>
    <mergeCell ref="H10:H14"/>
    <mergeCell ref="I10:I14"/>
    <mergeCell ref="K10:K14"/>
    <mergeCell ref="J10:J14"/>
    <mergeCell ref="B3:K3"/>
    <mergeCell ref="A27:A30"/>
    <mergeCell ref="B27:D29"/>
    <mergeCell ref="I31:I33"/>
    <mergeCell ref="J31:J33"/>
    <mergeCell ref="K31:K33"/>
    <mergeCell ref="A10:A14"/>
    <mergeCell ref="B10:B14"/>
    <mergeCell ref="C10:C14"/>
    <mergeCell ref="K38:K40"/>
    <mergeCell ref="A34:A37"/>
    <mergeCell ref="B34:D36"/>
    <mergeCell ref="B37:D37"/>
    <mergeCell ref="A31:A33"/>
    <mergeCell ref="A49:E50"/>
    <mergeCell ref="I49:K50"/>
    <mergeCell ref="H34:K37"/>
    <mergeCell ref="J38:J40"/>
    <mergeCell ref="A38:A40"/>
    <mergeCell ref="D10:D14"/>
    <mergeCell ref="B38:B40"/>
    <mergeCell ref="J45:J47"/>
    <mergeCell ref="K45:K47"/>
    <mergeCell ref="A45:A47"/>
    <mergeCell ref="B45:B47"/>
    <mergeCell ref="A16:A19"/>
    <mergeCell ref="B16:D18"/>
    <mergeCell ref="H16:K19"/>
    <mergeCell ref="B19:D19"/>
  </mergeCells>
  <printOptions/>
  <pageMargins left="0.17" right="0.28" top="0.34" bottom="0.18" header="0.17" footer="0.15"/>
  <pageSetup horizontalDpi="600" verticalDpi="600" orientation="landscape" paperSize="9" scale="63" r:id="rId1"/>
  <rowBreaks count="1" manualBreakCount="1">
    <brk id="30" max="10" man="1"/>
  </rowBreaks>
</worksheet>
</file>

<file path=xl/worksheets/sheet3.xml><?xml version="1.0" encoding="utf-8"?>
<worksheet xmlns="http://schemas.openxmlformats.org/spreadsheetml/2006/main" xmlns:r="http://schemas.openxmlformats.org/officeDocument/2006/relationships">
  <dimension ref="A1:L486"/>
  <sheetViews>
    <sheetView view="pageBreakPreview" zoomScale="50" zoomScaleSheetLayoutView="50" zoomScalePageLayoutView="0" workbookViewId="0" topLeftCell="A1">
      <pane ySplit="14" topLeftCell="A444" activePane="bottomLeft" state="frozen"/>
      <selection pane="topLeft" activeCell="A1" sqref="A1"/>
      <selection pane="bottomLeft" activeCell="G213" sqref="G213"/>
    </sheetView>
  </sheetViews>
  <sheetFormatPr defaultColWidth="9.00390625" defaultRowHeight="12.75"/>
  <cols>
    <col min="1" max="1" width="7.625" style="102" customWidth="1"/>
    <col min="2" max="2" width="52.75390625" style="103" customWidth="1"/>
    <col min="3" max="3" width="14.625" style="103" customWidth="1"/>
    <col min="4" max="4" width="11.375" style="103" customWidth="1"/>
    <col min="5" max="5" width="14.75390625" style="103" customWidth="1"/>
    <col min="6" max="6" width="16.125" style="103" customWidth="1"/>
    <col min="7" max="8" width="15.625" style="103" customWidth="1"/>
    <col min="9" max="9" width="18.375" style="103" customWidth="1"/>
    <col min="10" max="10" width="69.875" style="103" customWidth="1"/>
    <col min="11" max="11" width="9.125" style="103" customWidth="1"/>
    <col min="12" max="12" width="11.625" style="103" bestFit="1" customWidth="1"/>
    <col min="13" max="16384" width="9.125" style="103" customWidth="1"/>
  </cols>
  <sheetData>
    <row r="1" spans="7:10" ht="15.75">
      <c r="G1" s="104"/>
      <c r="J1" s="104" t="s">
        <v>31</v>
      </c>
    </row>
    <row r="2" spans="2:10" ht="21.75" customHeight="1">
      <c r="B2" s="283" t="s">
        <v>423</v>
      </c>
      <c r="C2" s="283"/>
      <c r="D2" s="283"/>
      <c r="E2" s="283"/>
      <c r="F2" s="283"/>
      <c r="G2" s="283"/>
      <c r="H2" s="283"/>
      <c r="I2" s="283"/>
      <c r="J2" s="283"/>
    </row>
    <row r="3" spans="2:11" ht="15.75" customHeight="1">
      <c r="B3" s="236" t="s">
        <v>324</v>
      </c>
      <c r="C3" s="236"/>
      <c r="D3" s="236"/>
      <c r="E3" s="236"/>
      <c r="F3" s="236"/>
      <c r="G3" s="236"/>
      <c r="H3" s="236"/>
      <c r="I3" s="236"/>
      <c r="J3" s="236"/>
      <c r="K3" s="236"/>
    </row>
    <row r="4" spans="2:10" ht="15.75">
      <c r="B4" s="261" t="s">
        <v>32</v>
      </c>
      <c r="C4" s="261"/>
      <c r="D4" s="261"/>
      <c r="E4" s="261"/>
      <c r="F4" s="261"/>
      <c r="G4" s="261"/>
      <c r="H4" s="261"/>
      <c r="I4" s="261"/>
      <c r="J4" s="261"/>
    </row>
    <row r="5" spans="1:10" ht="15.75">
      <c r="A5" s="284"/>
      <c r="B5" s="285"/>
      <c r="C5" s="285"/>
      <c r="D5" s="285"/>
      <c r="E5" s="285"/>
      <c r="F5" s="285"/>
      <c r="G5" s="285"/>
      <c r="H5" s="285"/>
      <c r="I5" s="285"/>
      <c r="J5" s="287" t="s">
        <v>33</v>
      </c>
    </row>
    <row r="6" spans="1:10" ht="0.75" customHeight="1" thickBot="1">
      <c r="A6" s="285"/>
      <c r="B6" s="285"/>
      <c r="C6" s="285"/>
      <c r="D6" s="285"/>
      <c r="E6" s="285"/>
      <c r="F6" s="285"/>
      <c r="G6" s="285"/>
      <c r="H6" s="285"/>
      <c r="I6" s="285"/>
      <c r="J6" s="288"/>
    </row>
    <row r="7" spans="1:10" ht="16.5" hidden="1" thickBot="1">
      <c r="A7" s="285"/>
      <c r="B7" s="285"/>
      <c r="C7" s="285"/>
      <c r="D7" s="285"/>
      <c r="E7" s="285"/>
      <c r="F7" s="285"/>
      <c r="G7" s="285"/>
      <c r="H7" s="285"/>
      <c r="I7" s="285"/>
      <c r="J7" s="288"/>
    </row>
    <row r="8" spans="1:10" ht="16.5" hidden="1" thickBot="1">
      <c r="A8" s="285"/>
      <c r="B8" s="285"/>
      <c r="C8" s="285"/>
      <c r="D8" s="285"/>
      <c r="E8" s="285"/>
      <c r="F8" s="285"/>
      <c r="G8" s="285"/>
      <c r="H8" s="285"/>
      <c r="I8" s="285"/>
      <c r="J8" s="288"/>
    </row>
    <row r="9" spans="1:10" ht="16.5" hidden="1" thickBot="1">
      <c r="A9" s="286"/>
      <c r="B9" s="286"/>
      <c r="C9" s="286"/>
      <c r="D9" s="286"/>
      <c r="E9" s="286"/>
      <c r="F9" s="286"/>
      <c r="G9" s="286"/>
      <c r="H9" s="286"/>
      <c r="I9" s="286"/>
      <c r="J9" s="288"/>
    </row>
    <row r="10" spans="1:10" ht="37.5" customHeight="1" thickTop="1">
      <c r="A10" s="289" t="s">
        <v>314</v>
      </c>
      <c r="B10" s="292" t="s">
        <v>420</v>
      </c>
      <c r="C10" s="292" t="s">
        <v>34</v>
      </c>
      <c r="D10" s="292" t="s">
        <v>35</v>
      </c>
      <c r="E10" s="292" t="s">
        <v>36</v>
      </c>
      <c r="F10" s="292" t="s">
        <v>37</v>
      </c>
      <c r="G10" s="297" t="s">
        <v>38</v>
      </c>
      <c r="H10" s="298"/>
      <c r="I10" s="299"/>
      <c r="J10" s="300" t="s">
        <v>422</v>
      </c>
    </row>
    <row r="11" spans="1:10" ht="66.75" customHeight="1" thickBot="1">
      <c r="A11" s="290"/>
      <c r="B11" s="293"/>
      <c r="C11" s="295"/>
      <c r="D11" s="293"/>
      <c r="E11" s="293"/>
      <c r="F11" s="293"/>
      <c r="G11" s="107" t="s">
        <v>39</v>
      </c>
      <c r="H11" s="108" t="s">
        <v>40</v>
      </c>
      <c r="I11" s="109" t="s">
        <v>421</v>
      </c>
      <c r="J11" s="301"/>
    </row>
    <row r="12" spans="1:10" ht="32.25" customHeight="1" thickTop="1">
      <c r="A12" s="290"/>
      <c r="B12" s="293"/>
      <c r="C12" s="295"/>
      <c r="D12" s="293"/>
      <c r="E12" s="293"/>
      <c r="F12" s="293"/>
      <c r="G12" s="110" t="s">
        <v>41</v>
      </c>
      <c r="H12" s="110" t="s">
        <v>1</v>
      </c>
      <c r="I12" s="110" t="s">
        <v>1</v>
      </c>
      <c r="J12" s="301"/>
    </row>
    <row r="13" spans="1:10" ht="27" customHeight="1">
      <c r="A13" s="290"/>
      <c r="B13" s="293"/>
      <c r="C13" s="295"/>
      <c r="D13" s="293"/>
      <c r="E13" s="293"/>
      <c r="F13" s="293"/>
      <c r="G13" s="111" t="s">
        <v>42</v>
      </c>
      <c r="H13" s="111" t="s">
        <v>42</v>
      </c>
      <c r="I13" s="111" t="s">
        <v>42</v>
      </c>
      <c r="J13" s="301"/>
    </row>
    <row r="14" spans="1:10" ht="33" customHeight="1" thickBot="1">
      <c r="A14" s="291"/>
      <c r="B14" s="294"/>
      <c r="C14" s="296"/>
      <c r="D14" s="294"/>
      <c r="E14" s="294"/>
      <c r="F14" s="294"/>
      <c r="G14" s="112" t="s">
        <v>2</v>
      </c>
      <c r="H14" s="112" t="s">
        <v>2</v>
      </c>
      <c r="I14" s="112" t="s">
        <v>2</v>
      </c>
      <c r="J14" s="302"/>
    </row>
    <row r="15" spans="1:10" ht="18" customHeight="1" thickTop="1">
      <c r="A15" s="105">
        <v>1</v>
      </c>
      <c r="B15" s="105">
        <v>2</v>
      </c>
      <c r="C15" s="105">
        <v>3</v>
      </c>
      <c r="D15" s="105">
        <v>4</v>
      </c>
      <c r="E15" s="105">
        <v>5</v>
      </c>
      <c r="F15" s="105">
        <v>6</v>
      </c>
      <c r="G15" s="105">
        <v>7</v>
      </c>
      <c r="H15" s="105">
        <v>8</v>
      </c>
      <c r="I15" s="105" t="s">
        <v>43</v>
      </c>
      <c r="J15" s="106" t="s">
        <v>44</v>
      </c>
    </row>
    <row r="16" spans="1:10" ht="19.5" customHeight="1">
      <c r="A16" s="185"/>
      <c r="B16" s="273" t="s">
        <v>45</v>
      </c>
      <c r="C16" s="273"/>
      <c r="D16" s="273"/>
      <c r="E16" s="273"/>
      <c r="F16" s="273"/>
      <c r="G16" s="136">
        <f>G21+G34+G47+G54+G61+G83+G96+G109+G191+G198+G208+G211+G392+G421+G443+G465+G408</f>
        <v>14755206</v>
      </c>
      <c r="H16" s="136">
        <f>H21+H34+H47+H54+H61+H83+H96+H109+H191+H198+H208+H211+H392+H421+H443+H465+H408</f>
        <v>2087470</v>
      </c>
      <c r="I16" s="136">
        <f>I21+I34+I47+I54+I61+I83+I96+I109+I191+I198+I215+I392+I408+I421+I443+I465</f>
        <v>1863339.0369000002</v>
      </c>
      <c r="J16" s="268"/>
    </row>
    <row r="17" spans="1:10" ht="17.25" customHeight="1">
      <c r="A17" s="185"/>
      <c r="B17" s="273"/>
      <c r="C17" s="273"/>
      <c r="D17" s="273"/>
      <c r="E17" s="273"/>
      <c r="F17" s="273"/>
      <c r="G17" s="136">
        <f>G22+G35+G48+G55+G62+G84+G97+G110+G192+G199+G209+G212+G393+G422+G444+G466</f>
        <v>10613700</v>
      </c>
      <c r="H17" s="136">
        <f>H22+H35+H48+H55+H62+H84+H97+H110+H192+H199+H209+H212+H393+H422+H444+H466</f>
        <v>1334310</v>
      </c>
      <c r="I17" s="136">
        <f>I22+I110+I216</f>
        <v>1451168.2606600001</v>
      </c>
      <c r="J17" s="268"/>
    </row>
    <row r="18" spans="1:10" ht="15.75" customHeight="1">
      <c r="A18" s="185"/>
      <c r="B18" s="273"/>
      <c r="C18" s="273"/>
      <c r="D18" s="273"/>
      <c r="E18" s="273"/>
      <c r="F18" s="273"/>
      <c r="G18" s="136">
        <f>G23+G36+G49+G56+G63+G85+G98+G111+G193+G200+G210+G213+G394+G423+G445+G467+G410</f>
        <v>269340</v>
      </c>
      <c r="H18" s="136">
        <f>H23+H36+H49+H56+H63+H85+H98+H111+H193+H200+H210+H213+H394+H423+H445+H467+H410</f>
        <v>40080</v>
      </c>
      <c r="I18" s="136">
        <f>I23+I36+I49+I56+I63+I85+I98+I111+I193+I200+I210+I213+I394+I423+I445+I467+I410</f>
        <v>77208.13835</v>
      </c>
      <c r="J18" s="268"/>
    </row>
    <row r="19" spans="1:10" ht="15.75" customHeight="1">
      <c r="A19" s="185"/>
      <c r="B19" s="303" t="s">
        <v>46</v>
      </c>
      <c r="C19" s="303"/>
      <c r="D19" s="303"/>
      <c r="E19" s="303"/>
      <c r="F19" s="303"/>
      <c r="G19" s="137">
        <f>G24+G37+G50+G57+G64+G86+G99+G112+G194+G201+G214+G395+G424+G446+G468</f>
        <v>25614246</v>
      </c>
      <c r="H19" s="137">
        <f>H24+H37+H50+H57+H64+H86+H99+H112+H194+H201+H214+H395+H424+H446+H468+H411</f>
        <v>3461860</v>
      </c>
      <c r="I19" s="160">
        <f>I16+I17+I18</f>
        <v>3391715.4359100005</v>
      </c>
      <c r="J19" s="268"/>
    </row>
    <row r="20" spans="1:10" ht="72" customHeight="1" hidden="1">
      <c r="A20" s="135"/>
      <c r="B20" s="135"/>
      <c r="C20" s="135"/>
      <c r="D20" s="135"/>
      <c r="E20" s="135"/>
      <c r="F20" s="135"/>
      <c r="G20" s="136"/>
      <c r="H20" s="136"/>
      <c r="I20" s="136"/>
      <c r="J20" s="138"/>
    </row>
    <row r="21" spans="1:10" s="104" customFormat="1" ht="15.75" customHeight="1">
      <c r="A21" s="273" t="s">
        <v>6</v>
      </c>
      <c r="B21" s="304" t="s">
        <v>99</v>
      </c>
      <c r="C21" s="304"/>
      <c r="D21" s="304"/>
      <c r="E21" s="304"/>
      <c r="F21" s="304"/>
      <c r="G21" s="139">
        <f aca="true" t="shared" si="0" ref="G21:I22">G25+G28+G31</f>
        <v>1622350</v>
      </c>
      <c r="H21" s="139">
        <f t="shared" si="0"/>
        <v>791460</v>
      </c>
      <c r="I21" s="139">
        <f t="shared" si="0"/>
        <v>734374.2595900001</v>
      </c>
      <c r="J21" s="269" t="s">
        <v>492</v>
      </c>
    </row>
    <row r="22" spans="1:10" s="104" customFormat="1" ht="15.75" customHeight="1">
      <c r="A22" s="273"/>
      <c r="B22" s="304"/>
      <c r="C22" s="304"/>
      <c r="D22" s="304"/>
      <c r="E22" s="304"/>
      <c r="F22" s="304"/>
      <c r="G22" s="139">
        <f t="shared" si="0"/>
        <v>1622350</v>
      </c>
      <c r="H22" s="139">
        <v>791460</v>
      </c>
      <c r="I22" s="139">
        <f t="shared" si="0"/>
        <v>814080.1931800001</v>
      </c>
      <c r="J22" s="270"/>
    </row>
    <row r="23" spans="1:10" s="104" customFormat="1" ht="15" customHeight="1">
      <c r="A23" s="273"/>
      <c r="B23" s="304"/>
      <c r="C23" s="304"/>
      <c r="D23" s="304"/>
      <c r="E23" s="304"/>
      <c r="F23" s="304"/>
      <c r="G23" s="139"/>
      <c r="H23" s="139"/>
      <c r="I23" s="139"/>
      <c r="J23" s="270"/>
    </row>
    <row r="24" spans="1:10" s="104" customFormat="1" ht="15" customHeight="1">
      <c r="A24" s="273"/>
      <c r="B24" s="273" t="s">
        <v>47</v>
      </c>
      <c r="C24" s="273"/>
      <c r="D24" s="273"/>
      <c r="E24" s="273"/>
      <c r="F24" s="273"/>
      <c r="G24" s="139">
        <f>G21+G22</f>
        <v>3244700</v>
      </c>
      <c r="H24" s="139">
        <f>H21+H22</f>
        <v>1582920</v>
      </c>
      <c r="I24" s="139">
        <f>I21+I22</f>
        <v>1548454.4527700003</v>
      </c>
      <c r="J24" s="270"/>
    </row>
    <row r="25" spans="1:10" ht="15.75" customHeight="1">
      <c r="A25" s="185" t="s">
        <v>7</v>
      </c>
      <c r="B25" s="272" t="s">
        <v>242</v>
      </c>
      <c r="C25" s="185" t="s">
        <v>102</v>
      </c>
      <c r="D25" s="185" t="s">
        <v>100</v>
      </c>
      <c r="E25" s="185" t="s">
        <v>101</v>
      </c>
      <c r="F25" s="185" t="s">
        <v>96</v>
      </c>
      <c r="G25" s="136">
        <v>432032.28</v>
      </c>
      <c r="H25" s="136">
        <v>223037.76</v>
      </c>
      <c r="I25" s="136">
        <f>H25-51715.56019</f>
        <v>171322.19981000002</v>
      </c>
      <c r="J25" s="270"/>
    </row>
    <row r="26" spans="1:10" ht="15.75" customHeight="1">
      <c r="A26" s="185"/>
      <c r="B26" s="272"/>
      <c r="C26" s="185"/>
      <c r="D26" s="185"/>
      <c r="E26" s="185"/>
      <c r="F26" s="185"/>
      <c r="G26" s="136">
        <v>432032.28</v>
      </c>
      <c r="H26" s="136">
        <v>223037.76</v>
      </c>
      <c r="I26" s="136">
        <f>H26-63724.46194</f>
        <v>159313.29806</v>
      </c>
      <c r="J26" s="270"/>
    </row>
    <row r="27" spans="1:10" ht="279.75" customHeight="1">
      <c r="A27" s="185"/>
      <c r="B27" s="272"/>
      <c r="C27" s="185"/>
      <c r="D27" s="185"/>
      <c r="E27" s="185"/>
      <c r="F27" s="185"/>
      <c r="G27" s="136"/>
      <c r="H27" s="136"/>
      <c r="I27" s="136"/>
      <c r="J27" s="270"/>
    </row>
    <row r="28" spans="1:10" ht="15.75" customHeight="1">
      <c r="A28" s="185" t="s">
        <v>8</v>
      </c>
      <c r="B28" s="272" t="s">
        <v>243</v>
      </c>
      <c r="C28" s="185" t="s">
        <v>102</v>
      </c>
      <c r="D28" s="185" t="s">
        <v>100</v>
      </c>
      <c r="E28" s="185" t="s">
        <v>101</v>
      </c>
      <c r="F28" s="185" t="s">
        <v>96</v>
      </c>
      <c r="G28" s="136">
        <v>559397.65</v>
      </c>
      <c r="H28" s="136">
        <v>285366.09</v>
      </c>
      <c r="I28" s="136">
        <f>H28-2073.61464</f>
        <v>283292.47536000004</v>
      </c>
      <c r="J28" s="270"/>
    </row>
    <row r="29" spans="1:10" ht="15.75" customHeight="1">
      <c r="A29" s="185"/>
      <c r="B29" s="272"/>
      <c r="C29" s="185"/>
      <c r="D29" s="185"/>
      <c r="E29" s="185"/>
      <c r="F29" s="185"/>
      <c r="G29" s="136">
        <v>559397.65</v>
      </c>
      <c r="H29" s="136">
        <v>285366.09</v>
      </c>
      <c r="I29" s="136">
        <f>H29-6497.76488</f>
        <v>278868.32512000005</v>
      </c>
      <c r="J29" s="270"/>
    </row>
    <row r="30" spans="1:10" ht="316.5" customHeight="1">
      <c r="A30" s="185"/>
      <c r="B30" s="272"/>
      <c r="C30" s="185"/>
      <c r="D30" s="185"/>
      <c r="E30" s="185"/>
      <c r="F30" s="185"/>
      <c r="G30" s="136"/>
      <c r="H30" s="136"/>
      <c r="I30" s="136"/>
      <c r="J30" s="270"/>
    </row>
    <row r="31" spans="1:10" ht="15.75" customHeight="1">
      <c r="A31" s="185" t="s">
        <v>9</v>
      </c>
      <c r="B31" s="272" t="s">
        <v>244</v>
      </c>
      <c r="C31" s="185" t="s">
        <v>102</v>
      </c>
      <c r="D31" s="185" t="s">
        <v>100</v>
      </c>
      <c r="E31" s="185" t="s">
        <v>101</v>
      </c>
      <c r="F31" s="185" t="s">
        <v>96</v>
      </c>
      <c r="G31" s="136">
        <v>630920.07</v>
      </c>
      <c r="H31" s="136">
        <v>283056.15</v>
      </c>
      <c r="I31" s="136">
        <f>H31-3296.56558</f>
        <v>279759.58442</v>
      </c>
      <c r="J31" s="270"/>
    </row>
    <row r="32" spans="1:10" ht="15.75" customHeight="1">
      <c r="A32" s="185"/>
      <c r="B32" s="272"/>
      <c r="C32" s="185"/>
      <c r="D32" s="185"/>
      <c r="E32" s="185"/>
      <c r="F32" s="185"/>
      <c r="G32" s="136">
        <v>630920.07</v>
      </c>
      <c r="H32" s="136">
        <v>375898.57</v>
      </c>
      <c r="I32" s="136">
        <f>H32</f>
        <v>375898.57</v>
      </c>
      <c r="J32" s="270"/>
    </row>
    <row r="33" spans="1:10" ht="354" customHeight="1">
      <c r="A33" s="185"/>
      <c r="B33" s="272"/>
      <c r="C33" s="185"/>
      <c r="D33" s="185"/>
      <c r="E33" s="185"/>
      <c r="F33" s="185"/>
      <c r="G33" s="136"/>
      <c r="H33" s="136"/>
      <c r="I33" s="136"/>
      <c r="J33" s="271"/>
    </row>
    <row r="34" spans="1:10" s="104" customFormat="1" ht="15.75" customHeight="1">
      <c r="A34" s="273" t="s">
        <v>10</v>
      </c>
      <c r="B34" s="275" t="s">
        <v>103</v>
      </c>
      <c r="C34" s="275"/>
      <c r="D34" s="275"/>
      <c r="E34" s="275"/>
      <c r="F34" s="275"/>
      <c r="G34" s="139">
        <f>G37</f>
        <v>1558510</v>
      </c>
      <c r="H34" s="139">
        <v>322840</v>
      </c>
      <c r="I34" s="139">
        <f>I38+I41+I44</f>
        <v>229513.919</v>
      </c>
      <c r="J34" s="305"/>
    </row>
    <row r="35" spans="1:10" s="104" customFormat="1" ht="15.75" customHeight="1">
      <c r="A35" s="273"/>
      <c r="B35" s="275"/>
      <c r="C35" s="275"/>
      <c r="D35" s="275"/>
      <c r="E35" s="275"/>
      <c r="F35" s="275"/>
      <c r="G35" s="139"/>
      <c r="H35" s="139"/>
      <c r="I35" s="139"/>
      <c r="J35" s="305"/>
    </row>
    <row r="36" spans="1:10" s="104" customFormat="1" ht="15" customHeight="1">
      <c r="A36" s="273"/>
      <c r="B36" s="275"/>
      <c r="C36" s="275"/>
      <c r="D36" s="275"/>
      <c r="E36" s="275"/>
      <c r="F36" s="275"/>
      <c r="G36" s="139"/>
      <c r="H36" s="139"/>
      <c r="I36" s="139"/>
      <c r="J36" s="305"/>
    </row>
    <row r="37" spans="1:10" s="104" customFormat="1" ht="15.75" customHeight="1">
      <c r="A37" s="274"/>
      <c r="B37" s="280" t="s">
        <v>48</v>
      </c>
      <c r="C37" s="280"/>
      <c r="D37" s="280"/>
      <c r="E37" s="280"/>
      <c r="F37" s="280"/>
      <c r="G37" s="139">
        <v>1558510</v>
      </c>
      <c r="H37" s="139">
        <v>322840</v>
      </c>
      <c r="I37" s="139">
        <f>I34</f>
        <v>229513.919</v>
      </c>
      <c r="J37" s="305"/>
    </row>
    <row r="38" spans="1:10" ht="15.75" customHeight="1">
      <c r="A38" s="185" t="s">
        <v>11</v>
      </c>
      <c r="B38" s="272" t="s">
        <v>246</v>
      </c>
      <c r="C38" s="185" t="s">
        <v>106</v>
      </c>
      <c r="D38" s="185" t="s">
        <v>104</v>
      </c>
      <c r="E38" s="185" t="s">
        <v>101</v>
      </c>
      <c r="F38" s="185" t="s">
        <v>303</v>
      </c>
      <c r="G38" s="136"/>
      <c r="H38" s="136">
        <v>9000</v>
      </c>
      <c r="I38" s="136">
        <v>7210</v>
      </c>
      <c r="J38" s="268" t="s">
        <v>493</v>
      </c>
    </row>
    <row r="39" spans="1:10" ht="15.75" customHeight="1">
      <c r="A39" s="185"/>
      <c r="B39" s="272"/>
      <c r="C39" s="185"/>
      <c r="D39" s="185"/>
      <c r="E39" s="185"/>
      <c r="F39" s="185"/>
      <c r="G39" s="136"/>
      <c r="H39" s="136"/>
      <c r="I39" s="136"/>
      <c r="J39" s="268"/>
    </row>
    <row r="40" spans="1:10" ht="111" customHeight="1">
      <c r="A40" s="185"/>
      <c r="B40" s="272"/>
      <c r="C40" s="185"/>
      <c r="D40" s="185"/>
      <c r="E40" s="185"/>
      <c r="F40" s="185"/>
      <c r="G40" s="136"/>
      <c r="H40" s="136"/>
      <c r="I40" s="136"/>
      <c r="J40" s="268"/>
    </row>
    <row r="41" spans="1:10" ht="13.5" customHeight="1">
      <c r="A41" s="185" t="s">
        <v>12</v>
      </c>
      <c r="B41" s="272" t="s">
        <v>245</v>
      </c>
      <c r="C41" s="185" t="s">
        <v>106</v>
      </c>
      <c r="D41" s="185" t="s">
        <v>104</v>
      </c>
      <c r="E41" s="185" t="s">
        <v>101</v>
      </c>
      <c r="F41" s="185" t="s">
        <v>315</v>
      </c>
      <c r="G41" s="136"/>
      <c r="H41" s="136">
        <v>303540</v>
      </c>
      <c r="I41" s="136">
        <v>218064</v>
      </c>
      <c r="J41" s="268" t="s">
        <v>494</v>
      </c>
    </row>
    <row r="42" spans="1:10" ht="13.5" customHeight="1">
      <c r="A42" s="185"/>
      <c r="B42" s="272"/>
      <c r="C42" s="185"/>
      <c r="D42" s="185"/>
      <c r="E42" s="185"/>
      <c r="F42" s="185"/>
      <c r="G42" s="136"/>
      <c r="H42" s="136"/>
      <c r="I42" s="136"/>
      <c r="J42" s="268"/>
    </row>
    <row r="43" spans="1:10" ht="131.25" customHeight="1">
      <c r="A43" s="185"/>
      <c r="B43" s="272"/>
      <c r="C43" s="185"/>
      <c r="D43" s="185"/>
      <c r="E43" s="185"/>
      <c r="F43" s="185"/>
      <c r="G43" s="136"/>
      <c r="H43" s="136"/>
      <c r="I43" s="136"/>
      <c r="J43" s="268"/>
    </row>
    <row r="44" spans="1:10" ht="13.5" customHeight="1">
      <c r="A44" s="185" t="s">
        <v>13</v>
      </c>
      <c r="B44" s="272" t="s">
        <v>431</v>
      </c>
      <c r="C44" s="185" t="s">
        <v>106</v>
      </c>
      <c r="D44" s="185" t="s">
        <v>104</v>
      </c>
      <c r="E44" s="185" t="s">
        <v>101</v>
      </c>
      <c r="F44" s="185" t="s">
        <v>432</v>
      </c>
      <c r="G44" s="136"/>
      <c r="H44" s="136">
        <v>10000</v>
      </c>
      <c r="I44" s="136">
        <v>4239.919</v>
      </c>
      <c r="J44" s="268" t="s">
        <v>495</v>
      </c>
    </row>
    <row r="45" spans="1:10" ht="13.5" customHeight="1">
      <c r="A45" s="185"/>
      <c r="B45" s="272"/>
      <c r="C45" s="185"/>
      <c r="D45" s="185"/>
      <c r="E45" s="185"/>
      <c r="F45" s="185"/>
      <c r="G45" s="136"/>
      <c r="H45" s="136"/>
      <c r="I45" s="136"/>
      <c r="J45" s="268"/>
    </row>
    <row r="46" spans="1:10" ht="255.75" customHeight="1">
      <c r="A46" s="185"/>
      <c r="B46" s="272"/>
      <c r="C46" s="185"/>
      <c r="D46" s="185"/>
      <c r="E46" s="185"/>
      <c r="F46" s="185"/>
      <c r="G46" s="136"/>
      <c r="H46" s="136"/>
      <c r="I46" s="136"/>
      <c r="J46" s="268"/>
    </row>
    <row r="47" spans="1:10" s="104" customFormat="1" ht="15.75" customHeight="1">
      <c r="A47" s="185" t="s">
        <v>28</v>
      </c>
      <c r="B47" s="275" t="s">
        <v>105</v>
      </c>
      <c r="C47" s="275"/>
      <c r="D47" s="275"/>
      <c r="E47" s="275"/>
      <c r="F47" s="275"/>
      <c r="G47" s="139">
        <v>22580</v>
      </c>
      <c r="H47" s="139">
        <v>4260</v>
      </c>
      <c r="I47" s="139">
        <f>I51</f>
        <v>2975</v>
      </c>
      <c r="J47" s="268"/>
    </row>
    <row r="48" spans="1:10" s="104" customFormat="1" ht="15.75" customHeight="1">
      <c r="A48" s="185"/>
      <c r="B48" s="275"/>
      <c r="C48" s="275"/>
      <c r="D48" s="275"/>
      <c r="E48" s="275"/>
      <c r="F48" s="275"/>
      <c r="G48" s="139"/>
      <c r="H48" s="139"/>
      <c r="I48" s="139">
        <f>I52</f>
        <v>0</v>
      </c>
      <c r="J48" s="268"/>
    </row>
    <row r="49" spans="1:10" s="104" customFormat="1" ht="15" customHeight="1">
      <c r="A49" s="185"/>
      <c r="B49" s="275"/>
      <c r="C49" s="275"/>
      <c r="D49" s="275"/>
      <c r="E49" s="275"/>
      <c r="F49" s="275"/>
      <c r="G49" s="139"/>
      <c r="H49" s="139"/>
      <c r="I49" s="139">
        <f>I53</f>
        <v>0</v>
      </c>
      <c r="J49" s="268"/>
    </row>
    <row r="50" spans="1:10" s="104" customFormat="1" ht="15.75" customHeight="1">
      <c r="A50" s="309"/>
      <c r="B50" s="280" t="s">
        <v>48</v>
      </c>
      <c r="C50" s="280"/>
      <c r="D50" s="280"/>
      <c r="E50" s="280"/>
      <c r="F50" s="280"/>
      <c r="G50" s="139">
        <f>G49+G48+G47</f>
        <v>22580</v>
      </c>
      <c r="H50" s="139">
        <f>H49+H48+H47</f>
        <v>4260</v>
      </c>
      <c r="I50" s="139">
        <f>I49+I48+I47</f>
        <v>2975</v>
      </c>
      <c r="J50" s="268"/>
    </row>
    <row r="51" spans="1:10" ht="15.75" customHeight="1">
      <c r="A51" s="185" t="s">
        <v>14</v>
      </c>
      <c r="B51" s="272" t="s">
        <v>247</v>
      </c>
      <c r="C51" s="185" t="s">
        <v>106</v>
      </c>
      <c r="D51" s="278" t="s">
        <v>100</v>
      </c>
      <c r="E51" s="185" t="s">
        <v>101</v>
      </c>
      <c r="F51" s="185" t="s">
        <v>316</v>
      </c>
      <c r="G51" s="140">
        <v>22580</v>
      </c>
      <c r="H51" s="140">
        <v>4260</v>
      </c>
      <c r="I51" s="140">
        <v>2975</v>
      </c>
      <c r="J51" s="268" t="s">
        <v>394</v>
      </c>
    </row>
    <row r="52" spans="1:10" ht="15.75" customHeight="1">
      <c r="A52" s="185"/>
      <c r="B52" s="272"/>
      <c r="C52" s="185"/>
      <c r="D52" s="278"/>
      <c r="E52" s="185"/>
      <c r="F52" s="185"/>
      <c r="G52" s="136"/>
      <c r="H52" s="136"/>
      <c r="I52" s="136"/>
      <c r="J52" s="268"/>
    </row>
    <row r="53" spans="1:10" ht="114.75" customHeight="1">
      <c r="A53" s="185"/>
      <c r="B53" s="272"/>
      <c r="C53" s="185"/>
      <c r="D53" s="278"/>
      <c r="E53" s="185"/>
      <c r="F53" s="185"/>
      <c r="G53" s="136"/>
      <c r="H53" s="136"/>
      <c r="I53" s="136"/>
      <c r="J53" s="268"/>
    </row>
    <row r="54" spans="1:10" s="104" customFormat="1" ht="15.75" customHeight="1" hidden="1">
      <c r="A54" s="273" t="s">
        <v>17</v>
      </c>
      <c r="B54" s="275" t="s">
        <v>107</v>
      </c>
      <c r="C54" s="275"/>
      <c r="D54" s="275"/>
      <c r="E54" s="275"/>
      <c r="F54" s="275"/>
      <c r="G54" s="139">
        <v>17960</v>
      </c>
      <c r="H54" s="139">
        <v>15680</v>
      </c>
      <c r="I54" s="139">
        <v>15650</v>
      </c>
      <c r="J54" s="305"/>
    </row>
    <row r="55" spans="1:10" s="104" customFormat="1" ht="15.75" customHeight="1" hidden="1">
      <c r="A55" s="273"/>
      <c r="B55" s="275"/>
      <c r="C55" s="275"/>
      <c r="D55" s="275"/>
      <c r="E55" s="275"/>
      <c r="F55" s="275"/>
      <c r="G55" s="139"/>
      <c r="H55" s="139"/>
      <c r="I55" s="139"/>
      <c r="J55" s="305"/>
    </row>
    <row r="56" spans="1:10" s="104" customFormat="1" ht="30" customHeight="1" hidden="1">
      <c r="A56" s="273"/>
      <c r="B56" s="275"/>
      <c r="C56" s="275"/>
      <c r="D56" s="275"/>
      <c r="E56" s="275"/>
      <c r="F56" s="275"/>
      <c r="G56" s="139"/>
      <c r="H56" s="139"/>
      <c r="I56" s="139"/>
      <c r="J56" s="305"/>
    </row>
    <row r="57" spans="1:10" s="104" customFormat="1" ht="15.75" customHeight="1" hidden="1">
      <c r="A57" s="274"/>
      <c r="B57" s="280" t="s">
        <v>48</v>
      </c>
      <c r="C57" s="280"/>
      <c r="D57" s="280"/>
      <c r="E57" s="280"/>
      <c r="F57" s="280"/>
      <c r="G57" s="139">
        <f>G54</f>
        <v>17960</v>
      </c>
      <c r="H57" s="139">
        <f>H54</f>
        <v>15680</v>
      </c>
      <c r="I57" s="139">
        <f>I54</f>
        <v>15650</v>
      </c>
      <c r="J57" s="305"/>
    </row>
    <row r="58" spans="1:10" ht="15.75" customHeight="1" hidden="1">
      <c r="A58" s="185" t="s">
        <v>20</v>
      </c>
      <c r="B58" s="272" t="s">
        <v>395</v>
      </c>
      <c r="C58" s="185" t="s">
        <v>106</v>
      </c>
      <c r="D58" s="185" t="s">
        <v>108</v>
      </c>
      <c r="E58" s="185" t="s">
        <v>101</v>
      </c>
      <c r="F58" s="185" t="s">
        <v>317</v>
      </c>
      <c r="G58" s="136"/>
      <c r="H58" s="136">
        <v>15680</v>
      </c>
      <c r="I58" s="136">
        <v>15650</v>
      </c>
      <c r="J58" s="268" t="s">
        <v>463</v>
      </c>
    </row>
    <row r="59" spans="1:10" ht="15.75" customHeight="1" hidden="1">
      <c r="A59" s="185"/>
      <c r="B59" s="272"/>
      <c r="C59" s="185"/>
      <c r="D59" s="185"/>
      <c r="E59" s="185"/>
      <c r="F59" s="185"/>
      <c r="G59" s="136"/>
      <c r="H59" s="136"/>
      <c r="I59" s="136"/>
      <c r="J59" s="268"/>
    </row>
    <row r="60" spans="1:10" ht="142.5" customHeight="1">
      <c r="A60" s="185"/>
      <c r="B60" s="272"/>
      <c r="C60" s="185"/>
      <c r="D60" s="185"/>
      <c r="E60" s="185"/>
      <c r="F60" s="185"/>
      <c r="G60" s="136"/>
      <c r="H60" s="136"/>
      <c r="I60" s="136"/>
      <c r="J60" s="268"/>
    </row>
    <row r="61" spans="1:10" s="104" customFormat="1" ht="15.75" customHeight="1">
      <c r="A61" s="273" t="s">
        <v>92</v>
      </c>
      <c r="B61" s="275" t="s">
        <v>352</v>
      </c>
      <c r="C61" s="275"/>
      <c r="D61" s="275"/>
      <c r="E61" s="275"/>
      <c r="F61" s="275"/>
      <c r="G61" s="139">
        <v>50880</v>
      </c>
      <c r="H61" s="139">
        <f>H65+H68+H71+H74+H77+H80</f>
        <v>13800</v>
      </c>
      <c r="I61" s="139">
        <f>I65+I68+I71+I74+I77+I80</f>
        <v>13800</v>
      </c>
      <c r="J61" s="268" t="s">
        <v>471</v>
      </c>
    </row>
    <row r="62" spans="1:10" s="104" customFormat="1" ht="15.75" customHeight="1">
      <c r="A62" s="273"/>
      <c r="B62" s="275"/>
      <c r="C62" s="275"/>
      <c r="D62" s="275"/>
      <c r="E62" s="275"/>
      <c r="F62" s="275"/>
      <c r="G62" s="139"/>
      <c r="H62" s="139"/>
      <c r="I62" s="139"/>
      <c r="J62" s="268"/>
    </row>
    <row r="63" spans="1:10" s="104" customFormat="1" ht="41.25" customHeight="1">
      <c r="A63" s="273"/>
      <c r="B63" s="275"/>
      <c r="C63" s="275"/>
      <c r="D63" s="275"/>
      <c r="E63" s="275"/>
      <c r="F63" s="275"/>
      <c r="G63" s="139"/>
      <c r="H63" s="139"/>
      <c r="I63" s="139"/>
      <c r="J63" s="268"/>
    </row>
    <row r="64" spans="1:10" s="104" customFormat="1" ht="15.75" customHeight="1">
      <c r="A64" s="274"/>
      <c r="B64" s="280" t="s">
        <v>48</v>
      </c>
      <c r="C64" s="280"/>
      <c r="D64" s="280"/>
      <c r="E64" s="280"/>
      <c r="F64" s="280"/>
      <c r="G64" s="139">
        <f>G61</f>
        <v>50880</v>
      </c>
      <c r="H64" s="139">
        <f>H61</f>
        <v>13800</v>
      </c>
      <c r="I64" s="139">
        <f>I61</f>
        <v>13800</v>
      </c>
      <c r="J64" s="268"/>
    </row>
    <row r="65" spans="1:10" ht="15.75" customHeight="1">
      <c r="A65" s="185" t="s">
        <v>109</v>
      </c>
      <c r="B65" s="276" t="s">
        <v>176</v>
      </c>
      <c r="C65" s="185" t="s">
        <v>106</v>
      </c>
      <c r="D65" s="185" t="s">
        <v>104</v>
      </c>
      <c r="E65" s="185" t="s">
        <v>101</v>
      </c>
      <c r="F65" s="185" t="s">
        <v>445</v>
      </c>
      <c r="G65" s="136"/>
      <c r="H65" s="136">
        <v>2300</v>
      </c>
      <c r="I65" s="136">
        <v>2300</v>
      </c>
      <c r="J65" s="268"/>
    </row>
    <row r="66" spans="1:10" ht="15.75" customHeight="1">
      <c r="A66" s="185"/>
      <c r="B66" s="276"/>
      <c r="C66" s="185"/>
      <c r="D66" s="185"/>
      <c r="E66" s="185"/>
      <c r="F66" s="185"/>
      <c r="G66" s="136"/>
      <c r="H66" s="136"/>
      <c r="I66" s="136"/>
      <c r="J66" s="268"/>
    </row>
    <row r="67" spans="1:10" ht="89.25" customHeight="1">
      <c r="A67" s="185"/>
      <c r="B67" s="276"/>
      <c r="C67" s="185"/>
      <c r="D67" s="185"/>
      <c r="E67" s="185"/>
      <c r="F67" s="185"/>
      <c r="G67" s="136"/>
      <c r="H67" s="136"/>
      <c r="I67" s="136"/>
      <c r="J67" s="268"/>
    </row>
    <row r="68" spans="1:10" ht="13.5" customHeight="1">
      <c r="A68" s="185" t="s">
        <v>110</v>
      </c>
      <c r="B68" s="276" t="s">
        <v>175</v>
      </c>
      <c r="C68" s="185" t="s">
        <v>106</v>
      </c>
      <c r="D68" s="185" t="s">
        <v>104</v>
      </c>
      <c r="E68" s="185" t="s">
        <v>101</v>
      </c>
      <c r="F68" s="185" t="s">
        <v>445</v>
      </c>
      <c r="G68" s="136"/>
      <c r="H68" s="136">
        <v>2300</v>
      </c>
      <c r="I68" s="136">
        <v>2300</v>
      </c>
      <c r="J68" s="268"/>
    </row>
    <row r="69" spans="1:10" ht="13.5" customHeight="1">
      <c r="A69" s="185"/>
      <c r="B69" s="276"/>
      <c r="C69" s="185"/>
      <c r="D69" s="185"/>
      <c r="E69" s="185"/>
      <c r="F69" s="185"/>
      <c r="G69" s="136"/>
      <c r="H69" s="136"/>
      <c r="I69" s="136"/>
      <c r="J69" s="268"/>
    </row>
    <row r="70" spans="1:10" ht="99" customHeight="1">
      <c r="A70" s="185"/>
      <c r="B70" s="276"/>
      <c r="C70" s="185"/>
      <c r="D70" s="185"/>
      <c r="E70" s="185"/>
      <c r="F70" s="185"/>
      <c r="G70" s="136"/>
      <c r="H70" s="136"/>
      <c r="I70" s="136"/>
      <c r="J70" s="268"/>
    </row>
    <row r="71" spans="1:10" ht="13.5" customHeight="1">
      <c r="A71" s="185" t="s">
        <v>167</v>
      </c>
      <c r="B71" s="276" t="s">
        <v>174</v>
      </c>
      <c r="C71" s="185" t="s">
        <v>106</v>
      </c>
      <c r="D71" s="185" t="s">
        <v>104</v>
      </c>
      <c r="E71" s="185" t="s">
        <v>101</v>
      </c>
      <c r="F71" s="185" t="s">
        <v>445</v>
      </c>
      <c r="G71" s="136"/>
      <c r="H71" s="136">
        <v>2300</v>
      </c>
      <c r="I71" s="136">
        <v>2300</v>
      </c>
      <c r="J71" s="268"/>
    </row>
    <row r="72" spans="1:10" ht="13.5" customHeight="1">
      <c r="A72" s="185"/>
      <c r="B72" s="276"/>
      <c r="C72" s="185"/>
      <c r="D72" s="185"/>
      <c r="E72" s="185"/>
      <c r="F72" s="185"/>
      <c r="G72" s="136"/>
      <c r="H72" s="136"/>
      <c r="I72" s="136"/>
      <c r="J72" s="268"/>
    </row>
    <row r="73" spans="1:10" ht="99.75" customHeight="1">
      <c r="A73" s="185"/>
      <c r="B73" s="276"/>
      <c r="C73" s="185"/>
      <c r="D73" s="185"/>
      <c r="E73" s="185"/>
      <c r="F73" s="185"/>
      <c r="G73" s="136"/>
      <c r="H73" s="136"/>
      <c r="I73" s="136"/>
      <c r="J73" s="268"/>
    </row>
    <row r="74" spans="1:10" ht="13.5" customHeight="1">
      <c r="A74" s="185" t="s">
        <v>168</v>
      </c>
      <c r="B74" s="276" t="s">
        <v>173</v>
      </c>
      <c r="C74" s="185" t="s">
        <v>106</v>
      </c>
      <c r="D74" s="185" t="s">
        <v>104</v>
      </c>
      <c r="E74" s="185" t="s">
        <v>101</v>
      </c>
      <c r="F74" s="185" t="s">
        <v>445</v>
      </c>
      <c r="G74" s="136"/>
      <c r="H74" s="136">
        <v>2300</v>
      </c>
      <c r="I74" s="136">
        <v>2300</v>
      </c>
      <c r="J74" s="268"/>
    </row>
    <row r="75" spans="1:10" ht="13.5" customHeight="1">
      <c r="A75" s="185"/>
      <c r="B75" s="276"/>
      <c r="C75" s="185"/>
      <c r="D75" s="185"/>
      <c r="E75" s="185"/>
      <c r="F75" s="185"/>
      <c r="G75" s="136"/>
      <c r="H75" s="136"/>
      <c r="I75" s="136"/>
      <c r="J75" s="268"/>
    </row>
    <row r="76" spans="1:10" ht="94.5" customHeight="1">
      <c r="A76" s="185"/>
      <c r="B76" s="276"/>
      <c r="C76" s="185"/>
      <c r="D76" s="185"/>
      <c r="E76" s="185"/>
      <c r="F76" s="185"/>
      <c r="G76" s="136"/>
      <c r="H76" s="136"/>
      <c r="I76" s="136"/>
      <c r="J76" s="268"/>
    </row>
    <row r="77" spans="1:10" ht="13.5" customHeight="1">
      <c r="A77" s="185" t="s">
        <v>169</v>
      </c>
      <c r="B77" s="276" t="s">
        <v>172</v>
      </c>
      <c r="C77" s="185" t="s">
        <v>106</v>
      </c>
      <c r="D77" s="185" t="s">
        <v>104</v>
      </c>
      <c r="E77" s="185" t="s">
        <v>101</v>
      </c>
      <c r="F77" s="185" t="s">
        <v>445</v>
      </c>
      <c r="G77" s="136"/>
      <c r="H77" s="136">
        <v>2300</v>
      </c>
      <c r="I77" s="136">
        <v>2300</v>
      </c>
      <c r="J77" s="268"/>
    </row>
    <row r="78" spans="1:10" ht="13.5" customHeight="1">
      <c r="A78" s="185"/>
      <c r="B78" s="276"/>
      <c r="C78" s="185"/>
      <c r="D78" s="185"/>
      <c r="E78" s="185"/>
      <c r="F78" s="185"/>
      <c r="G78" s="136"/>
      <c r="H78" s="136"/>
      <c r="I78" s="136"/>
      <c r="J78" s="268"/>
    </row>
    <row r="79" spans="1:10" ht="96.75" customHeight="1">
      <c r="A79" s="185"/>
      <c r="B79" s="276"/>
      <c r="C79" s="185"/>
      <c r="D79" s="185"/>
      <c r="E79" s="185"/>
      <c r="F79" s="185"/>
      <c r="G79" s="136"/>
      <c r="H79" s="136"/>
      <c r="I79" s="136"/>
      <c r="J79" s="268"/>
    </row>
    <row r="80" spans="1:10" ht="13.5" customHeight="1">
      <c r="A80" s="185" t="s">
        <v>170</v>
      </c>
      <c r="B80" s="276" t="s">
        <v>171</v>
      </c>
      <c r="C80" s="185" t="s">
        <v>106</v>
      </c>
      <c r="D80" s="185" t="s">
        <v>104</v>
      </c>
      <c r="E80" s="185" t="s">
        <v>101</v>
      </c>
      <c r="F80" s="185" t="s">
        <v>445</v>
      </c>
      <c r="G80" s="136"/>
      <c r="H80" s="136">
        <v>2300</v>
      </c>
      <c r="I80" s="136">
        <v>2300</v>
      </c>
      <c r="J80" s="268"/>
    </row>
    <row r="81" spans="1:10" ht="13.5" customHeight="1">
      <c r="A81" s="185"/>
      <c r="B81" s="276"/>
      <c r="C81" s="185"/>
      <c r="D81" s="185"/>
      <c r="E81" s="185"/>
      <c r="F81" s="185"/>
      <c r="G81" s="136"/>
      <c r="H81" s="136"/>
      <c r="I81" s="136"/>
      <c r="J81" s="268"/>
    </row>
    <row r="82" spans="1:10" ht="91.5" customHeight="1">
      <c r="A82" s="185"/>
      <c r="B82" s="276"/>
      <c r="C82" s="185"/>
      <c r="D82" s="185"/>
      <c r="E82" s="185"/>
      <c r="F82" s="185"/>
      <c r="G82" s="136"/>
      <c r="H82" s="136"/>
      <c r="I82" s="136"/>
      <c r="J82" s="268"/>
    </row>
    <row r="83" spans="1:10" s="104" customFormat="1" ht="15.75" customHeight="1">
      <c r="A83" s="273" t="s">
        <v>112</v>
      </c>
      <c r="B83" s="275" t="s">
        <v>111</v>
      </c>
      <c r="C83" s="275"/>
      <c r="D83" s="275"/>
      <c r="E83" s="275"/>
      <c r="F83" s="275"/>
      <c r="G83" s="139">
        <v>31580</v>
      </c>
      <c r="H83" s="139">
        <v>7460</v>
      </c>
      <c r="I83" s="139">
        <f>I86</f>
        <v>3830.6755</v>
      </c>
      <c r="J83" s="269"/>
    </row>
    <row r="84" spans="1:10" s="104" customFormat="1" ht="15.75" customHeight="1">
      <c r="A84" s="273"/>
      <c r="B84" s="275"/>
      <c r="C84" s="275"/>
      <c r="D84" s="275"/>
      <c r="E84" s="275"/>
      <c r="F84" s="275"/>
      <c r="G84" s="139"/>
      <c r="H84" s="139"/>
      <c r="I84" s="139"/>
      <c r="J84" s="270"/>
    </row>
    <row r="85" spans="1:10" s="104" customFormat="1" ht="15" customHeight="1">
      <c r="A85" s="273"/>
      <c r="B85" s="275"/>
      <c r="C85" s="275"/>
      <c r="D85" s="275"/>
      <c r="E85" s="275"/>
      <c r="F85" s="275"/>
      <c r="G85" s="139"/>
      <c r="H85" s="139"/>
      <c r="I85" s="139"/>
      <c r="J85" s="270"/>
    </row>
    <row r="86" spans="1:10" s="104" customFormat="1" ht="15.75" customHeight="1">
      <c r="A86" s="274"/>
      <c r="B86" s="280" t="s">
        <v>48</v>
      </c>
      <c r="C86" s="280"/>
      <c r="D86" s="280"/>
      <c r="E86" s="280"/>
      <c r="F86" s="280"/>
      <c r="G86" s="139">
        <f>G83</f>
        <v>31580</v>
      </c>
      <c r="H86" s="139">
        <f>H83</f>
        <v>7460</v>
      </c>
      <c r="I86" s="139">
        <f>I87+I90+I93</f>
        <v>3830.6755</v>
      </c>
      <c r="J86" s="271"/>
    </row>
    <row r="87" spans="1:10" s="104" customFormat="1" ht="15.75" customHeight="1">
      <c r="A87" s="272" t="s">
        <v>113</v>
      </c>
      <c r="B87" s="272" t="s">
        <v>359</v>
      </c>
      <c r="C87" s="185" t="s">
        <v>361</v>
      </c>
      <c r="D87" s="185" t="s">
        <v>108</v>
      </c>
      <c r="E87" s="185" t="s">
        <v>362</v>
      </c>
      <c r="F87" s="185" t="s">
        <v>363</v>
      </c>
      <c r="G87" s="140">
        <v>4547.351</v>
      </c>
      <c r="H87" s="140">
        <v>2273.6755</v>
      </c>
      <c r="I87" s="140">
        <v>2273.6755</v>
      </c>
      <c r="J87" s="268" t="s">
        <v>444</v>
      </c>
    </row>
    <row r="88" spans="1:10" s="104" customFormat="1" ht="15.75" customHeight="1">
      <c r="A88" s="272"/>
      <c r="B88" s="272"/>
      <c r="C88" s="185"/>
      <c r="D88" s="185"/>
      <c r="E88" s="185"/>
      <c r="F88" s="185"/>
      <c r="G88" s="139"/>
      <c r="H88" s="139"/>
      <c r="I88" s="139"/>
      <c r="J88" s="268"/>
    </row>
    <row r="89" spans="1:10" s="104" customFormat="1" ht="147" customHeight="1">
      <c r="A89" s="272"/>
      <c r="B89" s="272"/>
      <c r="C89" s="185"/>
      <c r="D89" s="185"/>
      <c r="E89" s="185"/>
      <c r="F89" s="185"/>
      <c r="G89" s="139"/>
      <c r="H89" s="139"/>
      <c r="I89" s="139"/>
      <c r="J89" s="268"/>
    </row>
    <row r="90" spans="1:10" ht="15.75" customHeight="1">
      <c r="A90" s="185" t="s">
        <v>349</v>
      </c>
      <c r="B90" s="272" t="s">
        <v>360</v>
      </c>
      <c r="C90" s="185" t="s">
        <v>106</v>
      </c>
      <c r="D90" s="185" t="s">
        <v>108</v>
      </c>
      <c r="E90" s="185" t="s">
        <v>101</v>
      </c>
      <c r="F90" s="185" t="s">
        <v>351</v>
      </c>
      <c r="G90" s="136">
        <v>900</v>
      </c>
      <c r="H90" s="136">
        <v>900</v>
      </c>
      <c r="I90" s="136">
        <v>860</v>
      </c>
      <c r="J90" s="268" t="s">
        <v>433</v>
      </c>
    </row>
    <row r="91" spans="1:10" ht="15.75" customHeight="1">
      <c r="A91" s="185"/>
      <c r="B91" s="272"/>
      <c r="C91" s="185"/>
      <c r="D91" s="185"/>
      <c r="E91" s="185"/>
      <c r="F91" s="185"/>
      <c r="G91" s="136"/>
      <c r="H91" s="136"/>
      <c r="I91" s="136"/>
      <c r="J91" s="268"/>
    </row>
    <row r="92" spans="1:10" ht="111.75" customHeight="1">
      <c r="A92" s="185"/>
      <c r="B92" s="272"/>
      <c r="C92" s="185"/>
      <c r="D92" s="185"/>
      <c r="E92" s="185"/>
      <c r="F92" s="185"/>
      <c r="G92" s="136"/>
      <c r="H92" s="136"/>
      <c r="I92" s="136"/>
      <c r="J92" s="268"/>
    </row>
    <row r="93" spans="1:10" ht="15.75" customHeight="1">
      <c r="A93" s="185" t="s">
        <v>350</v>
      </c>
      <c r="B93" s="272" t="s">
        <v>434</v>
      </c>
      <c r="C93" s="185" t="s">
        <v>106</v>
      </c>
      <c r="D93" s="185" t="s">
        <v>108</v>
      </c>
      <c r="E93" s="185" t="s">
        <v>101</v>
      </c>
      <c r="F93" s="185" t="s">
        <v>351</v>
      </c>
      <c r="G93" s="136">
        <v>721</v>
      </c>
      <c r="H93" s="136">
        <v>721</v>
      </c>
      <c r="I93" s="136">
        <v>697</v>
      </c>
      <c r="J93" s="268" t="s">
        <v>435</v>
      </c>
    </row>
    <row r="94" spans="1:10" ht="15.75" customHeight="1">
      <c r="A94" s="185"/>
      <c r="B94" s="272"/>
      <c r="C94" s="185"/>
      <c r="D94" s="185"/>
      <c r="E94" s="185"/>
      <c r="F94" s="185"/>
      <c r="G94" s="136"/>
      <c r="H94" s="136"/>
      <c r="I94" s="136"/>
      <c r="J94" s="268"/>
    </row>
    <row r="95" spans="1:10" ht="90" customHeight="1">
      <c r="A95" s="185"/>
      <c r="B95" s="272"/>
      <c r="C95" s="185"/>
      <c r="D95" s="185"/>
      <c r="E95" s="185"/>
      <c r="F95" s="185"/>
      <c r="G95" s="136"/>
      <c r="H95" s="136"/>
      <c r="I95" s="136"/>
      <c r="J95" s="268"/>
    </row>
    <row r="96" spans="1:10" s="104" customFormat="1" ht="15.75" customHeight="1">
      <c r="A96" s="273" t="s">
        <v>115</v>
      </c>
      <c r="B96" s="275" t="s">
        <v>114</v>
      </c>
      <c r="C96" s="275"/>
      <c r="D96" s="275"/>
      <c r="E96" s="275"/>
      <c r="F96" s="275"/>
      <c r="G96" s="139">
        <v>628450</v>
      </c>
      <c r="H96" s="139">
        <f>H100+H103+H106</f>
        <v>93530</v>
      </c>
      <c r="I96" s="139">
        <f>I100+I103+I106</f>
        <v>93530</v>
      </c>
      <c r="J96" s="268" t="s">
        <v>472</v>
      </c>
    </row>
    <row r="97" spans="1:10" s="104" customFormat="1" ht="15.75" customHeight="1">
      <c r="A97" s="273"/>
      <c r="B97" s="275"/>
      <c r="C97" s="275"/>
      <c r="D97" s="275"/>
      <c r="E97" s="275"/>
      <c r="F97" s="275"/>
      <c r="G97" s="139"/>
      <c r="H97" s="139"/>
      <c r="I97" s="139"/>
      <c r="J97" s="268"/>
    </row>
    <row r="98" spans="1:10" s="104" customFormat="1" ht="15" customHeight="1">
      <c r="A98" s="273"/>
      <c r="B98" s="275"/>
      <c r="C98" s="275"/>
      <c r="D98" s="275"/>
      <c r="E98" s="275"/>
      <c r="F98" s="275"/>
      <c r="G98" s="139">
        <v>269340</v>
      </c>
      <c r="H98" s="139">
        <v>40080</v>
      </c>
      <c r="I98" s="139">
        <f>I102+I105+I108</f>
        <v>77208.13835</v>
      </c>
      <c r="J98" s="268"/>
    </row>
    <row r="99" spans="1:10" s="104" customFormat="1" ht="15.75" customHeight="1">
      <c r="A99" s="274"/>
      <c r="B99" s="280" t="s">
        <v>48</v>
      </c>
      <c r="C99" s="280"/>
      <c r="D99" s="280"/>
      <c r="E99" s="280"/>
      <c r="F99" s="280"/>
      <c r="G99" s="139">
        <f>G96+G98</f>
        <v>897790</v>
      </c>
      <c r="H99" s="139">
        <f>H96+H98</f>
        <v>133610</v>
      </c>
      <c r="I99" s="139">
        <f>I96+I98</f>
        <v>170738.13835</v>
      </c>
      <c r="J99" s="268"/>
    </row>
    <row r="100" spans="1:10" ht="15.75" customHeight="1">
      <c r="A100" s="185" t="s">
        <v>116</v>
      </c>
      <c r="B100" s="272" t="s">
        <v>248</v>
      </c>
      <c r="C100" s="185" t="s">
        <v>119</v>
      </c>
      <c r="D100" s="185" t="s">
        <v>100</v>
      </c>
      <c r="E100" s="185" t="s">
        <v>101</v>
      </c>
      <c r="F100" s="185" t="s">
        <v>96</v>
      </c>
      <c r="G100" s="136"/>
      <c r="H100" s="136">
        <v>64764.52053</v>
      </c>
      <c r="I100" s="136">
        <v>64764.52053</v>
      </c>
      <c r="J100" s="268"/>
    </row>
    <row r="101" spans="1:10" ht="15.75" customHeight="1">
      <c r="A101" s="185"/>
      <c r="B101" s="272"/>
      <c r="C101" s="185"/>
      <c r="D101" s="185"/>
      <c r="E101" s="185"/>
      <c r="F101" s="185"/>
      <c r="G101" s="136"/>
      <c r="H101" s="136"/>
      <c r="I101" s="136"/>
      <c r="J101" s="268"/>
    </row>
    <row r="102" spans="1:10" ht="156.75" customHeight="1">
      <c r="A102" s="185"/>
      <c r="B102" s="272"/>
      <c r="C102" s="185"/>
      <c r="D102" s="185"/>
      <c r="E102" s="185"/>
      <c r="F102" s="185"/>
      <c r="G102" s="136"/>
      <c r="H102" s="136">
        <v>40407</v>
      </c>
      <c r="I102" s="136">
        <v>57973.27024</v>
      </c>
      <c r="J102" s="268"/>
    </row>
    <row r="103" spans="1:10" ht="13.5" customHeight="1">
      <c r="A103" s="185" t="s">
        <v>117</v>
      </c>
      <c r="B103" s="272" t="s">
        <v>249</v>
      </c>
      <c r="C103" s="185" t="s">
        <v>119</v>
      </c>
      <c r="D103" s="278" t="s">
        <v>100</v>
      </c>
      <c r="E103" s="185" t="s">
        <v>101</v>
      </c>
      <c r="F103" s="185" t="s">
        <v>96</v>
      </c>
      <c r="G103" s="136"/>
      <c r="H103" s="136">
        <v>12566.79155</v>
      </c>
      <c r="I103" s="136">
        <v>12566.79155</v>
      </c>
      <c r="J103" s="268"/>
    </row>
    <row r="104" spans="1:10" ht="13.5" customHeight="1">
      <c r="A104" s="185"/>
      <c r="B104" s="272"/>
      <c r="C104" s="185"/>
      <c r="D104" s="278"/>
      <c r="E104" s="185"/>
      <c r="F104" s="185"/>
      <c r="G104" s="136"/>
      <c r="H104" s="136"/>
      <c r="I104" s="136"/>
      <c r="J104" s="268"/>
    </row>
    <row r="105" spans="1:10" ht="145.5" customHeight="1">
      <c r="A105" s="185"/>
      <c r="B105" s="272"/>
      <c r="C105" s="185"/>
      <c r="D105" s="278"/>
      <c r="E105" s="185"/>
      <c r="F105" s="185"/>
      <c r="G105" s="136"/>
      <c r="H105" s="136">
        <v>7740</v>
      </c>
      <c r="I105" s="136">
        <v>7740</v>
      </c>
      <c r="J105" s="268"/>
    </row>
    <row r="106" spans="1:10" ht="15.75" customHeight="1">
      <c r="A106" s="185" t="s">
        <v>118</v>
      </c>
      <c r="B106" s="272" t="s">
        <v>250</v>
      </c>
      <c r="C106" s="185" t="s">
        <v>119</v>
      </c>
      <c r="D106" s="185" t="s">
        <v>100</v>
      </c>
      <c r="E106" s="185" t="s">
        <v>101</v>
      </c>
      <c r="F106" s="185" t="s">
        <v>96</v>
      </c>
      <c r="G106" s="136"/>
      <c r="H106" s="136">
        <v>16198.68792</v>
      </c>
      <c r="I106" s="136">
        <v>16198.68792</v>
      </c>
      <c r="J106" s="268"/>
    </row>
    <row r="107" spans="1:10" ht="15.75" customHeight="1">
      <c r="A107" s="185"/>
      <c r="B107" s="272"/>
      <c r="C107" s="185"/>
      <c r="D107" s="185"/>
      <c r="E107" s="185"/>
      <c r="F107" s="185"/>
      <c r="G107" s="136"/>
      <c r="H107" s="136"/>
      <c r="I107" s="136"/>
      <c r="J107" s="268"/>
    </row>
    <row r="108" spans="1:10" ht="175.5" customHeight="1">
      <c r="A108" s="185"/>
      <c r="B108" s="272"/>
      <c r="C108" s="185"/>
      <c r="D108" s="185"/>
      <c r="E108" s="185"/>
      <c r="F108" s="185"/>
      <c r="G108" s="136"/>
      <c r="H108" s="136">
        <v>8257.234</v>
      </c>
      <c r="I108" s="136">
        <v>11494.86811</v>
      </c>
      <c r="J108" s="268"/>
    </row>
    <row r="109" spans="1:10" s="104" customFormat="1" ht="15.75" customHeight="1">
      <c r="A109" s="273" t="s">
        <v>121</v>
      </c>
      <c r="B109" s="275" t="s">
        <v>120</v>
      </c>
      <c r="C109" s="275"/>
      <c r="D109" s="275"/>
      <c r="E109" s="275"/>
      <c r="F109" s="275"/>
      <c r="G109" s="139">
        <v>191350</v>
      </c>
      <c r="H109" s="139">
        <f>H113+H116+H119+H122+H125+H128+H131+H134+H137+H140+H143+H146+H149+H152+H155+H158+H161+H164+H167+H170+H173+H176+H179+H182+H185+H188</f>
        <v>47849.99999999999</v>
      </c>
      <c r="I109" s="139">
        <f>I113+I116+I119+I122+I125+I128+I131+I134+I137+I140+I143+I146+I149+I152+I155+I158+I161+I164+I167+I170+I173+I176+I179+I182+I185+I188</f>
        <v>46919.56880999999</v>
      </c>
      <c r="J109" s="269" t="s">
        <v>464</v>
      </c>
    </row>
    <row r="110" spans="1:10" s="104" customFormat="1" ht="15.75" customHeight="1">
      <c r="A110" s="273"/>
      <c r="B110" s="275"/>
      <c r="C110" s="275"/>
      <c r="D110" s="275"/>
      <c r="E110" s="275"/>
      <c r="F110" s="275"/>
      <c r="G110" s="139">
        <v>191350</v>
      </c>
      <c r="H110" s="139">
        <v>47850</v>
      </c>
      <c r="I110" s="139">
        <f>I114+I117+I120+I123+I126+I129+I132+I135+I138+I141+I144+I147+I150+I153+I156+I159+I162+I165+I168+I171+I174+I177+I180+I183+I186+I189</f>
        <v>148495.29819</v>
      </c>
      <c r="J110" s="270"/>
    </row>
    <row r="111" spans="1:10" s="104" customFormat="1" ht="14.25" customHeight="1">
      <c r="A111" s="273"/>
      <c r="B111" s="275"/>
      <c r="C111" s="275"/>
      <c r="D111" s="275"/>
      <c r="E111" s="275"/>
      <c r="F111" s="275"/>
      <c r="G111" s="139"/>
      <c r="H111" s="139"/>
      <c r="I111" s="139"/>
      <c r="J111" s="270"/>
    </row>
    <row r="112" spans="1:10" s="104" customFormat="1" ht="15.75" customHeight="1">
      <c r="A112" s="274"/>
      <c r="B112" s="280" t="s">
        <v>48</v>
      </c>
      <c r="C112" s="280"/>
      <c r="D112" s="280"/>
      <c r="E112" s="280"/>
      <c r="F112" s="280"/>
      <c r="G112" s="139">
        <f>G109+G110</f>
        <v>382700</v>
      </c>
      <c r="H112" s="139">
        <f>H109+H110</f>
        <v>95700</v>
      </c>
      <c r="I112" s="139">
        <f>I109+I110</f>
        <v>195414.867</v>
      </c>
      <c r="J112" s="270"/>
    </row>
    <row r="113" spans="1:10" ht="15.75" customHeight="1">
      <c r="A113" s="185" t="s">
        <v>122</v>
      </c>
      <c r="B113" s="272" t="s">
        <v>364</v>
      </c>
      <c r="C113" s="185" t="s">
        <v>102</v>
      </c>
      <c r="D113" s="185" t="s">
        <v>100</v>
      </c>
      <c r="E113" s="185" t="s">
        <v>101</v>
      </c>
      <c r="F113" s="185" t="s">
        <v>96</v>
      </c>
      <c r="G113" s="136"/>
      <c r="H113" s="136">
        <v>1118.999</v>
      </c>
      <c r="I113" s="136">
        <v>1118.999</v>
      </c>
      <c r="J113" s="270"/>
    </row>
    <row r="114" spans="1:10" ht="15.75" customHeight="1">
      <c r="A114" s="185"/>
      <c r="B114" s="272"/>
      <c r="C114" s="185"/>
      <c r="D114" s="185"/>
      <c r="E114" s="185"/>
      <c r="F114" s="185"/>
      <c r="G114" s="136"/>
      <c r="H114" s="136">
        <v>1118.999</v>
      </c>
      <c r="I114" s="136">
        <v>1118.999</v>
      </c>
      <c r="J114" s="270"/>
    </row>
    <row r="115" spans="1:10" ht="30" customHeight="1">
      <c r="A115" s="185"/>
      <c r="B115" s="272"/>
      <c r="C115" s="185"/>
      <c r="D115" s="185"/>
      <c r="E115" s="185"/>
      <c r="F115" s="185"/>
      <c r="G115" s="136"/>
      <c r="H115" s="136"/>
      <c r="I115" s="136"/>
      <c r="J115" s="270"/>
    </row>
    <row r="116" spans="1:10" ht="13.5" customHeight="1">
      <c r="A116" s="185" t="s">
        <v>123</v>
      </c>
      <c r="B116" s="272" t="s">
        <v>392</v>
      </c>
      <c r="C116" s="185" t="s">
        <v>102</v>
      </c>
      <c r="D116" s="185" t="s">
        <v>100</v>
      </c>
      <c r="E116" s="185" t="s">
        <v>101</v>
      </c>
      <c r="F116" s="185" t="s">
        <v>96</v>
      </c>
      <c r="G116" s="136"/>
      <c r="H116" s="136">
        <v>264.999</v>
      </c>
      <c r="I116" s="136">
        <v>264.999</v>
      </c>
      <c r="J116" s="270"/>
    </row>
    <row r="117" spans="1:10" ht="13.5" customHeight="1">
      <c r="A117" s="185"/>
      <c r="B117" s="272"/>
      <c r="C117" s="185"/>
      <c r="D117" s="185"/>
      <c r="E117" s="185"/>
      <c r="F117" s="185"/>
      <c r="G117" s="136"/>
      <c r="H117" s="136">
        <v>264.999</v>
      </c>
      <c r="I117" s="140">
        <v>264.725</v>
      </c>
      <c r="J117" s="270"/>
    </row>
    <row r="118" spans="1:10" ht="41.25" customHeight="1">
      <c r="A118" s="185"/>
      <c r="B118" s="272"/>
      <c r="C118" s="185"/>
      <c r="D118" s="185"/>
      <c r="E118" s="185"/>
      <c r="F118" s="185"/>
      <c r="G118" s="136"/>
      <c r="H118" s="136"/>
      <c r="I118" s="136"/>
      <c r="J118" s="270"/>
    </row>
    <row r="119" spans="1:10" ht="15.75" customHeight="1">
      <c r="A119" s="185" t="s">
        <v>124</v>
      </c>
      <c r="B119" s="272" t="s">
        <v>365</v>
      </c>
      <c r="C119" s="185" t="s">
        <v>102</v>
      </c>
      <c r="D119" s="185" t="s">
        <v>100</v>
      </c>
      <c r="E119" s="185" t="s">
        <v>101</v>
      </c>
      <c r="F119" s="185" t="s">
        <v>96</v>
      </c>
      <c r="G119" s="136"/>
      <c r="H119" s="136">
        <v>2199.999</v>
      </c>
      <c r="I119" s="136">
        <v>2199.999</v>
      </c>
      <c r="J119" s="270"/>
    </row>
    <row r="120" spans="1:10" ht="15.75" customHeight="1">
      <c r="A120" s="185"/>
      <c r="B120" s="272"/>
      <c r="C120" s="185"/>
      <c r="D120" s="185"/>
      <c r="E120" s="185"/>
      <c r="F120" s="185"/>
      <c r="G120" s="136"/>
      <c r="H120" s="136">
        <v>8277.8</v>
      </c>
      <c r="I120" s="140">
        <v>8277.8</v>
      </c>
      <c r="J120" s="270"/>
    </row>
    <row r="121" spans="1:10" ht="25.5" customHeight="1">
      <c r="A121" s="185"/>
      <c r="B121" s="272"/>
      <c r="C121" s="185"/>
      <c r="D121" s="185"/>
      <c r="E121" s="185"/>
      <c r="F121" s="185"/>
      <c r="G121" s="136"/>
      <c r="H121" s="136"/>
      <c r="I121" s="136"/>
      <c r="J121" s="270"/>
    </row>
    <row r="122" spans="1:10" ht="13.5" customHeight="1">
      <c r="A122" s="185" t="s">
        <v>125</v>
      </c>
      <c r="B122" s="272" t="s">
        <v>366</v>
      </c>
      <c r="C122" s="185" t="s">
        <v>102</v>
      </c>
      <c r="D122" s="185" t="s">
        <v>100</v>
      </c>
      <c r="E122" s="185" t="s">
        <v>101</v>
      </c>
      <c r="F122" s="185" t="s">
        <v>96</v>
      </c>
      <c r="G122" s="136"/>
      <c r="H122" s="136">
        <v>860.999</v>
      </c>
      <c r="I122" s="136">
        <v>860.999</v>
      </c>
      <c r="J122" s="270"/>
    </row>
    <row r="123" spans="1:10" ht="13.5" customHeight="1">
      <c r="A123" s="185"/>
      <c r="B123" s="272"/>
      <c r="C123" s="185"/>
      <c r="D123" s="185"/>
      <c r="E123" s="185"/>
      <c r="F123" s="185"/>
      <c r="G123" s="136"/>
      <c r="H123" s="136">
        <v>860.999</v>
      </c>
      <c r="I123" s="136">
        <v>860.999</v>
      </c>
      <c r="J123" s="270"/>
    </row>
    <row r="124" spans="1:10" ht="27.75" customHeight="1">
      <c r="A124" s="185"/>
      <c r="B124" s="272"/>
      <c r="C124" s="185"/>
      <c r="D124" s="185"/>
      <c r="E124" s="185"/>
      <c r="F124" s="185"/>
      <c r="G124" s="136"/>
      <c r="H124" s="136"/>
      <c r="I124" s="136"/>
      <c r="J124" s="270"/>
    </row>
    <row r="125" spans="1:10" ht="18" customHeight="1">
      <c r="A125" s="185" t="s">
        <v>126</v>
      </c>
      <c r="B125" s="272" t="s">
        <v>367</v>
      </c>
      <c r="C125" s="185"/>
      <c r="D125" s="185"/>
      <c r="E125" s="185"/>
      <c r="F125" s="185"/>
      <c r="G125" s="136"/>
      <c r="H125" s="136">
        <v>2199.999</v>
      </c>
      <c r="I125" s="136">
        <v>2196.65481</v>
      </c>
      <c r="J125" s="270"/>
    </row>
    <row r="126" spans="1:10" ht="19.5" customHeight="1">
      <c r="A126" s="185"/>
      <c r="B126" s="272"/>
      <c r="C126" s="185"/>
      <c r="D126" s="185"/>
      <c r="E126" s="185"/>
      <c r="F126" s="185"/>
      <c r="G126" s="136"/>
      <c r="H126" s="136">
        <v>2199.999</v>
      </c>
      <c r="I126" s="136">
        <v>2177.93419</v>
      </c>
      <c r="J126" s="270"/>
    </row>
    <row r="127" spans="1:10" ht="30" customHeight="1">
      <c r="A127" s="185"/>
      <c r="B127" s="272"/>
      <c r="C127" s="185"/>
      <c r="D127" s="185"/>
      <c r="E127" s="185"/>
      <c r="F127" s="185"/>
      <c r="G127" s="136"/>
      <c r="H127" s="136"/>
      <c r="I127" s="136"/>
      <c r="J127" s="270"/>
    </row>
    <row r="128" spans="1:10" ht="15.75" customHeight="1">
      <c r="A128" s="185" t="s">
        <v>127</v>
      </c>
      <c r="B128" s="272" t="s">
        <v>368</v>
      </c>
      <c r="C128" s="185" t="s">
        <v>102</v>
      </c>
      <c r="D128" s="185" t="s">
        <v>100</v>
      </c>
      <c r="E128" s="185" t="s">
        <v>101</v>
      </c>
      <c r="F128" s="185" t="s">
        <v>96</v>
      </c>
      <c r="G128" s="136"/>
      <c r="H128" s="136">
        <v>3197.999</v>
      </c>
      <c r="I128" s="136">
        <v>3197.999</v>
      </c>
      <c r="J128" s="270"/>
    </row>
    <row r="129" spans="1:10" ht="15.75" customHeight="1">
      <c r="A129" s="185"/>
      <c r="B129" s="272"/>
      <c r="C129" s="185"/>
      <c r="D129" s="185"/>
      <c r="E129" s="185"/>
      <c r="F129" s="185"/>
      <c r="G129" s="136"/>
      <c r="H129" s="136">
        <v>3197.999</v>
      </c>
      <c r="I129" s="136">
        <v>3197.999</v>
      </c>
      <c r="J129" s="270"/>
    </row>
    <row r="130" spans="1:10" ht="25.5" customHeight="1">
      <c r="A130" s="185"/>
      <c r="B130" s="272"/>
      <c r="C130" s="185"/>
      <c r="D130" s="185"/>
      <c r="E130" s="185"/>
      <c r="F130" s="185"/>
      <c r="G130" s="136"/>
      <c r="H130" s="136"/>
      <c r="I130" s="136"/>
      <c r="J130" s="270"/>
    </row>
    <row r="131" spans="1:10" ht="13.5" customHeight="1">
      <c r="A131" s="185" t="s">
        <v>128</v>
      </c>
      <c r="B131" s="272" t="s">
        <v>369</v>
      </c>
      <c r="C131" s="185" t="s">
        <v>102</v>
      </c>
      <c r="D131" s="185" t="s">
        <v>100</v>
      </c>
      <c r="E131" s="185" t="s">
        <v>101</v>
      </c>
      <c r="F131" s="185" t="s">
        <v>96</v>
      </c>
      <c r="G131" s="136"/>
      <c r="H131" s="136">
        <v>484.999</v>
      </c>
      <c r="I131" s="136">
        <v>484.999</v>
      </c>
      <c r="J131" s="270"/>
    </row>
    <row r="132" spans="1:10" ht="13.5" customHeight="1">
      <c r="A132" s="185"/>
      <c r="B132" s="272"/>
      <c r="C132" s="185"/>
      <c r="D132" s="185"/>
      <c r="E132" s="185"/>
      <c r="F132" s="185"/>
      <c r="G132" s="136"/>
      <c r="H132" s="136">
        <v>2759.9</v>
      </c>
      <c r="I132" s="140">
        <v>2759.883</v>
      </c>
      <c r="J132" s="270"/>
    </row>
    <row r="133" spans="1:10" ht="27" customHeight="1">
      <c r="A133" s="185"/>
      <c r="B133" s="272"/>
      <c r="C133" s="185"/>
      <c r="D133" s="185"/>
      <c r="E133" s="185"/>
      <c r="F133" s="185"/>
      <c r="G133" s="136"/>
      <c r="H133" s="136"/>
      <c r="I133" s="136"/>
      <c r="J133" s="270"/>
    </row>
    <row r="134" spans="1:10" ht="18.75" customHeight="1">
      <c r="A134" s="185" t="s">
        <v>299</v>
      </c>
      <c r="B134" s="272" t="s">
        <v>370</v>
      </c>
      <c r="C134" s="185" t="s">
        <v>102</v>
      </c>
      <c r="D134" s="185" t="s">
        <v>100</v>
      </c>
      <c r="E134" s="185" t="s">
        <v>101</v>
      </c>
      <c r="F134" s="185" t="s">
        <v>96</v>
      </c>
      <c r="G134" s="136"/>
      <c r="H134" s="136">
        <v>2199.999</v>
      </c>
      <c r="I134" s="136">
        <v>2199.999</v>
      </c>
      <c r="J134" s="270"/>
    </row>
    <row r="135" spans="1:10" ht="18" customHeight="1">
      <c r="A135" s="185"/>
      <c r="B135" s="272"/>
      <c r="C135" s="185"/>
      <c r="D135" s="185"/>
      <c r="E135" s="185"/>
      <c r="F135" s="185"/>
      <c r="G135" s="136"/>
      <c r="H135" s="136">
        <v>2199.999</v>
      </c>
      <c r="I135" s="136">
        <v>2199.999</v>
      </c>
      <c r="J135" s="270"/>
    </row>
    <row r="136" spans="1:10" ht="15.75" customHeight="1">
      <c r="A136" s="185"/>
      <c r="B136" s="272"/>
      <c r="C136" s="185"/>
      <c r="D136" s="185"/>
      <c r="E136" s="185"/>
      <c r="F136" s="185"/>
      <c r="G136" s="136"/>
      <c r="H136" s="136"/>
      <c r="I136" s="136"/>
      <c r="J136" s="270"/>
    </row>
    <row r="137" spans="1:10" ht="15.75" customHeight="1">
      <c r="A137" s="185" t="s">
        <v>129</v>
      </c>
      <c r="B137" s="272" t="s">
        <v>371</v>
      </c>
      <c r="C137" s="185" t="s">
        <v>102</v>
      </c>
      <c r="D137" s="185" t="s">
        <v>100</v>
      </c>
      <c r="E137" s="185" t="s">
        <v>101</v>
      </c>
      <c r="F137" s="185" t="s">
        <v>96</v>
      </c>
      <c r="G137" s="136"/>
      <c r="H137" s="136">
        <v>1829.999</v>
      </c>
      <c r="I137" s="136">
        <v>1829.999</v>
      </c>
      <c r="J137" s="270"/>
    </row>
    <row r="138" spans="1:10" ht="15.75" customHeight="1">
      <c r="A138" s="185"/>
      <c r="B138" s="272"/>
      <c r="C138" s="185"/>
      <c r="D138" s="185"/>
      <c r="E138" s="185"/>
      <c r="F138" s="185"/>
      <c r="G138" s="136"/>
      <c r="H138" s="136">
        <v>15000</v>
      </c>
      <c r="I138" s="140">
        <v>0</v>
      </c>
      <c r="J138" s="270"/>
    </row>
    <row r="139" spans="1:10" ht="27" customHeight="1">
      <c r="A139" s="185"/>
      <c r="B139" s="272"/>
      <c r="C139" s="185"/>
      <c r="D139" s="185"/>
      <c r="E139" s="185"/>
      <c r="F139" s="185"/>
      <c r="G139" s="136"/>
      <c r="H139" s="136"/>
      <c r="I139" s="136"/>
      <c r="J139" s="270"/>
    </row>
    <row r="140" spans="1:10" ht="13.5" customHeight="1">
      <c r="A140" s="185" t="s">
        <v>130</v>
      </c>
      <c r="B140" s="272" t="s">
        <v>372</v>
      </c>
      <c r="C140" s="185" t="s">
        <v>102</v>
      </c>
      <c r="D140" s="185" t="s">
        <v>100</v>
      </c>
      <c r="E140" s="185" t="s">
        <v>101</v>
      </c>
      <c r="F140" s="185" t="s">
        <v>96</v>
      </c>
      <c r="G140" s="136"/>
      <c r="H140" s="136">
        <v>249.999</v>
      </c>
      <c r="I140" s="136">
        <v>249.999</v>
      </c>
      <c r="J140" s="270"/>
    </row>
    <row r="141" spans="1:10" ht="13.5" customHeight="1">
      <c r="A141" s="185"/>
      <c r="B141" s="272"/>
      <c r="C141" s="185"/>
      <c r="D141" s="185"/>
      <c r="E141" s="185"/>
      <c r="F141" s="185"/>
      <c r="G141" s="136"/>
      <c r="H141" s="136">
        <v>249.999</v>
      </c>
      <c r="I141" s="136">
        <v>249.999</v>
      </c>
      <c r="J141" s="270"/>
    </row>
    <row r="142" spans="1:10" ht="28.5" customHeight="1">
      <c r="A142" s="185"/>
      <c r="B142" s="272"/>
      <c r="C142" s="185"/>
      <c r="D142" s="185"/>
      <c r="E142" s="185"/>
      <c r="F142" s="185"/>
      <c r="G142" s="136"/>
      <c r="H142" s="136"/>
      <c r="I142" s="136"/>
      <c r="J142" s="270"/>
    </row>
    <row r="143" spans="1:10" ht="17.25" customHeight="1">
      <c r="A143" s="185" t="s">
        <v>131</v>
      </c>
      <c r="B143" s="272" t="s">
        <v>375</v>
      </c>
      <c r="C143" s="185" t="s">
        <v>102</v>
      </c>
      <c r="D143" s="185" t="s">
        <v>100</v>
      </c>
      <c r="E143" s="185" t="s">
        <v>101</v>
      </c>
      <c r="F143" s="185" t="s">
        <v>96</v>
      </c>
      <c r="G143" s="136"/>
      <c r="H143" s="136">
        <v>1254.599</v>
      </c>
      <c r="I143" s="136">
        <v>1254.599</v>
      </c>
      <c r="J143" s="270"/>
    </row>
    <row r="144" spans="1:10" ht="16.5" customHeight="1">
      <c r="A144" s="185"/>
      <c r="B144" s="272"/>
      <c r="C144" s="185"/>
      <c r="D144" s="185"/>
      <c r="E144" s="185"/>
      <c r="F144" s="185"/>
      <c r="G144" s="136"/>
      <c r="H144" s="136">
        <v>1254.599</v>
      </c>
      <c r="I144" s="136">
        <v>272</v>
      </c>
      <c r="J144" s="270"/>
    </row>
    <row r="145" spans="1:10" ht="16.5" customHeight="1">
      <c r="A145" s="185"/>
      <c r="B145" s="272"/>
      <c r="C145" s="185"/>
      <c r="D145" s="185"/>
      <c r="E145" s="185"/>
      <c r="F145" s="185"/>
      <c r="G145" s="136"/>
      <c r="H145" s="136"/>
      <c r="I145" s="136"/>
      <c r="J145" s="270"/>
    </row>
    <row r="146" spans="1:10" ht="15.75" customHeight="1">
      <c r="A146" s="185" t="s">
        <v>132</v>
      </c>
      <c r="B146" s="272" t="s">
        <v>393</v>
      </c>
      <c r="C146" s="185" t="s">
        <v>102</v>
      </c>
      <c r="D146" s="185" t="s">
        <v>100</v>
      </c>
      <c r="E146" s="185" t="s">
        <v>101</v>
      </c>
      <c r="F146" s="185" t="s">
        <v>96</v>
      </c>
      <c r="G146" s="136"/>
      <c r="H146" s="136">
        <v>4299.999</v>
      </c>
      <c r="I146" s="136">
        <v>4299.999</v>
      </c>
      <c r="J146" s="270"/>
    </row>
    <row r="147" spans="1:10" ht="15.75" customHeight="1">
      <c r="A147" s="185"/>
      <c r="B147" s="272"/>
      <c r="C147" s="185"/>
      <c r="D147" s="185"/>
      <c r="E147" s="185"/>
      <c r="F147" s="185"/>
      <c r="G147" s="136"/>
      <c r="H147" s="136">
        <v>4321.9</v>
      </c>
      <c r="I147" s="140">
        <v>4321.9</v>
      </c>
      <c r="J147" s="270"/>
    </row>
    <row r="148" spans="1:10" ht="42.75" customHeight="1">
      <c r="A148" s="185"/>
      <c r="B148" s="272"/>
      <c r="C148" s="185"/>
      <c r="D148" s="185"/>
      <c r="E148" s="185"/>
      <c r="F148" s="185"/>
      <c r="G148" s="136"/>
      <c r="H148" s="136"/>
      <c r="I148" s="136"/>
      <c r="J148" s="270"/>
    </row>
    <row r="149" spans="1:10" ht="13.5" customHeight="1">
      <c r="A149" s="185" t="s">
        <v>133</v>
      </c>
      <c r="B149" s="272" t="s">
        <v>373</v>
      </c>
      <c r="C149" s="185" t="s">
        <v>102</v>
      </c>
      <c r="D149" s="185" t="s">
        <v>100</v>
      </c>
      <c r="E149" s="185" t="s">
        <v>101</v>
      </c>
      <c r="F149" s="185" t="s">
        <v>96</v>
      </c>
      <c r="G149" s="136"/>
      <c r="H149" s="136">
        <v>1401.099</v>
      </c>
      <c r="I149" s="136">
        <v>1401.099</v>
      </c>
      <c r="J149" s="270"/>
    </row>
    <row r="150" spans="1:10" ht="13.5" customHeight="1">
      <c r="A150" s="185"/>
      <c r="B150" s="272"/>
      <c r="C150" s="185"/>
      <c r="D150" s="185"/>
      <c r="E150" s="185"/>
      <c r="F150" s="185"/>
      <c r="G150" s="136"/>
      <c r="H150" s="136">
        <v>1838.2</v>
      </c>
      <c r="I150" s="140">
        <v>1838.2</v>
      </c>
      <c r="J150" s="270"/>
    </row>
    <row r="151" spans="1:10" ht="29.25" customHeight="1">
      <c r="A151" s="185"/>
      <c r="B151" s="272"/>
      <c r="C151" s="185"/>
      <c r="D151" s="185"/>
      <c r="E151" s="185"/>
      <c r="F151" s="185"/>
      <c r="G151" s="136"/>
      <c r="H151" s="136"/>
      <c r="I151" s="136"/>
      <c r="J151" s="270"/>
    </row>
    <row r="152" spans="1:10" ht="13.5" customHeight="1">
      <c r="A152" s="185" t="s">
        <v>134</v>
      </c>
      <c r="B152" s="272" t="s">
        <v>374</v>
      </c>
      <c r="C152" s="185" t="s">
        <v>102</v>
      </c>
      <c r="D152" s="185" t="s">
        <v>100</v>
      </c>
      <c r="E152" s="185" t="s">
        <v>101</v>
      </c>
      <c r="F152" s="185" t="s">
        <v>96</v>
      </c>
      <c r="G152" s="136"/>
      <c r="H152" s="136">
        <v>3794.929</v>
      </c>
      <c r="I152" s="136">
        <v>3794.929</v>
      </c>
      <c r="J152" s="270"/>
    </row>
    <row r="153" spans="1:10" ht="13.5" customHeight="1">
      <c r="A153" s="185"/>
      <c r="B153" s="272"/>
      <c r="C153" s="185"/>
      <c r="D153" s="185"/>
      <c r="E153" s="185"/>
      <c r="F153" s="185"/>
      <c r="G153" s="136"/>
      <c r="H153" s="136">
        <v>3794.7</v>
      </c>
      <c r="I153" s="136">
        <v>3794.764</v>
      </c>
      <c r="J153" s="270"/>
    </row>
    <row r="154" spans="1:10" ht="28.5" customHeight="1">
      <c r="A154" s="185"/>
      <c r="B154" s="272"/>
      <c r="C154" s="185"/>
      <c r="D154" s="185"/>
      <c r="E154" s="185"/>
      <c r="F154" s="185"/>
      <c r="G154" s="136"/>
      <c r="H154" s="136"/>
      <c r="I154" s="136"/>
      <c r="J154" s="270"/>
    </row>
    <row r="155" spans="1:10" ht="13.5" customHeight="1">
      <c r="A155" s="185" t="s">
        <v>135</v>
      </c>
      <c r="B155" s="272" t="s">
        <v>376</v>
      </c>
      <c r="C155" s="185" t="s">
        <v>102</v>
      </c>
      <c r="D155" s="185" t="s">
        <v>100</v>
      </c>
      <c r="E155" s="185" t="s">
        <v>101</v>
      </c>
      <c r="F155" s="185" t="s">
        <v>96</v>
      </c>
      <c r="G155" s="136"/>
      <c r="H155" s="136">
        <v>499.999</v>
      </c>
      <c r="I155" s="136">
        <v>499.85</v>
      </c>
      <c r="J155" s="270"/>
    </row>
    <row r="156" spans="1:10" ht="13.5" customHeight="1">
      <c r="A156" s="185"/>
      <c r="B156" s="272"/>
      <c r="C156" s="185"/>
      <c r="D156" s="185"/>
      <c r="E156" s="185"/>
      <c r="F156" s="185"/>
      <c r="G156" s="136"/>
      <c r="H156" s="136">
        <v>499.999</v>
      </c>
      <c r="I156" s="136">
        <v>499.999</v>
      </c>
      <c r="J156" s="270"/>
    </row>
    <row r="157" spans="1:10" ht="27.75" customHeight="1">
      <c r="A157" s="185"/>
      <c r="B157" s="272"/>
      <c r="C157" s="185"/>
      <c r="D157" s="185"/>
      <c r="E157" s="185"/>
      <c r="F157" s="185"/>
      <c r="G157" s="136"/>
      <c r="H157" s="136"/>
      <c r="I157" s="136"/>
      <c r="J157" s="270"/>
    </row>
    <row r="158" spans="1:10" ht="13.5" customHeight="1">
      <c r="A158" s="185" t="s">
        <v>136</v>
      </c>
      <c r="B158" s="272" t="s">
        <v>377</v>
      </c>
      <c r="C158" s="185" t="s">
        <v>102</v>
      </c>
      <c r="D158" s="185" t="s">
        <v>100</v>
      </c>
      <c r="E158" s="185" t="s">
        <v>101</v>
      </c>
      <c r="F158" s="185" t="s">
        <v>96</v>
      </c>
      <c r="G158" s="136"/>
      <c r="H158" s="136">
        <v>499.999</v>
      </c>
      <c r="I158" s="136">
        <v>499.999</v>
      </c>
      <c r="J158" s="270"/>
    </row>
    <row r="159" spans="1:10" ht="13.5" customHeight="1">
      <c r="A159" s="185"/>
      <c r="B159" s="272"/>
      <c r="C159" s="185"/>
      <c r="D159" s="185"/>
      <c r="E159" s="185"/>
      <c r="F159" s="185"/>
      <c r="G159" s="136"/>
      <c r="H159" s="136">
        <v>499.999</v>
      </c>
      <c r="I159" s="136">
        <v>499.999</v>
      </c>
      <c r="J159" s="270"/>
    </row>
    <row r="160" spans="1:10" ht="24.75" customHeight="1">
      <c r="A160" s="185"/>
      <c r="B160" s="272"/>
      <c r="C160" s="185"/>
      <c r="D160" s="185"/>
      <c r="E160" s="185"/>
      <c r="F160" s="185"/>
      <c r="G160" s="136"/>
      <c r="H160" s="136"/>
      <c r="I160" s="136"/>
      <c r="J160" s="270"/>
    </row>
    <row r="161" spans="1:10" ht="13.5" customHeight="1">
      <c r="A161" s="185" t="s">
        <v>137</v>
      </c>
      <c r="B161" s="272" t="s">
        <v>378</v>
      </c>
      <c r="C161" s="185" t="s">
        <v>102</v>
      </c>
      <c r="D161" s="185" t="s">
        <v>100</v>
      </c>
      <c r="E161" s="185" t="s">
        <v>101</v>
      </c>
      <c r="F161" s="185" t="s">
        <v>96</v>
      </c>
      <c r="G161" s="136"/>
      <c r="H161" s="136">
        <v>1499.999</v>
      </c>
      <c r="I161" s="136">
        <v>1499.999</v>
      </c>
      <c r="J161" s="270"/>
    </row>
    <row r="162" spans="1:10" ht="13.5" customHeight="1">
      <c r="A162" s="185"/>
      <c r="B162" s="272"/>
      <c r="C162" s="185"/>
      <c r="D162" s="185"/>
      <c r="E162" s="185"/>
      <c r="F162" s="185"/>
      <c r="G162" s="136"/>
      <c r="H162" s="136">
        <v>1499.999</v>
      </c>
      <c r="I162" s="136">
        <v>1499.999</v>
      </c>
      <c r="J162" s="270"/>
    </row>
    <row r="163" spans="1:10" ht="28.5" customHeight="1">
      <c r="A163" s="185"/>
      <c r="B163" s="272"/>
      <c r="C163" s="185"/>
      <c r="D163" s="185"/>
      <c r="E163" s="185"/>
      <c r="F163" s="185"/>
      <c r="G163" s="136"/>
      <c r="H163" s="136"/>
      <c r="I163" s="136"/>
      <c r="J163" s="270"/>
    </row>
    <row r="164" spans="1:10" ht="13.5" customHeight="1">
      <c r="A164" s="185" t="s">
        <v>138</v>
      </c>
      <c r="B164" s="272" t="s">
        <v>379</v>
      </c>
      <c r="C164" s="185" t="s">
        <v>102</v>
      </c>
      <c r="D164" s="185" t="s">
        <v>100</v>
      </c>
      <c r="E164" s="185" t="s">
        <v>101</v>
      </c>
      <c r="F164" s="185" t="s">
        <v>96</v>
      </c>
      <c r="G164" s="136"/>
      <c r="H164" s="136">
        <v>2318.799</v>
      </c>
      <c r="I164" s="136">
        <v>2144.387</v>
      </c>
      <c r="J164" s="270"/>
    </row>
    <row r="165" spans="1:10" ht="13.5" customHeight="1">
      <c r="A165" s="185"/>
      <c r="B165" s="272"/>
      <c r="C165" s="185"/>
      <c r="D165" s="185"/>
      <c r="E165" s="185"/>
      <c r="F165" s="185"/>
      <c r="G165" s="136"/>
      <c r="H165" s="136">
        <v>3688</v>
      </c>
      <c r="I165" s="140">
        <v>2541.1</v>
      </c>
      <c r="J165" s="270"/>
    </row>
    <row r="166" spans="1:10" ht="24.75" customHeight="1">
      <c r="A166" s="185"/>
      <c r="B166" s="272"/>
      <c r="C166" s="185"/>
      <c r="D166" s="185"/>
      <c r="E166" s="185"/>
      <c r="F166" s="185"/>
      <c r="G166" s="136"/>
      <c r="H166" s="136"/>
      <c r="I166" s="136"/>
      <c r="J166" s="270"/>
    </row>
    <row r="167" spans="1:10" ht="13.5" customHeight="1">
      <c r="A167" s="185" t="s">
        <v>139</v>
      </c>
      <c r="B167" s="272" t="s">
        <v>380</v>
      </c>
      <c r="C167" s="185" t="s">
        <v>102</v>
      </c>
      <c r="D167" s="185" t="s">
        <v>100</v>
      </c>
      <c r="E167" s="185" t="s">
        <v>101</v>
      </c>
      <c r="F167" s="185" t="s">
        <v>96</v>
      </c>
      <c r="G167" s="136"/>
      <c r="H167" s="136">
        <v>2074.099</v>
      </c>
      <c r="I167" s="136">
        <v>2072.323</v>
      </c>
      <c r="J167" s="270"/>
    </row>
    <row r="168" spans="1:10" ht="13.5" customHeight="1">
      <c r="A168" s="185"/>
      <c r="B168" s="272"/>
      <c r="C168" s="185"/>
      <c r="D168" s="185"/>
      <c r="E168" s="185"/>
      <c r="F168" s="185"/>
      <c r="G168" s="136"/>
      <c r="H168" s="136">
        <v>19142.5</v>
      </c>
      <c r="I168" s="140">
        <v>18675.3</v>
      </c>
      <c r="J168" s="270"/>
    </row>
    <row r="169" spans="1:10" ht="28.5" customHeight="1">
      <c r="A169" s="185"/>
      <c r="B169" s="272"/>
      <c r="C169" s="185"/>
      <c r="D169" s="185"/>
      <c r="E169" s="185"/>
      <c r="F169" s="185"/>
      <c r="G169" s="136"/>
      <c r="H169" s="136"/>
      <c r="I169" s="136"/>
      <c r="J169" s="270"/>
    </row>
    <row r="170" spans="1:10" ht="13.5" customHeight="1">
      <c r="A170" s="185" t="s">
        <v>300</v>
      </c>
      <c r="B170" s="272" t="s">
        <v>381</v>
      </c>
      <c r="C170" s="185" t="s">
        <v>102</v>
      </c>
      <c r="D170" s="185" t="s">
        <v>100</v>
      </c>
      <c r="E170" s="185" t="s">
        <v>101</v>
      </c>
      <c r="F170" s="185" t="s">
        <v>96</v>
      </c>
      <c r="G170" s="136"/>
      <c r="H170" s="136">
        <v>2199.999</v>
      </c>
      <c r="I170" s="136">
        <v>2199.999</v>
      </c>
      <c r="J170" s="270"/>
    </row>
    <row r="171" spans="1:10" ht="13.5" customHeight="1">
      <c r="A171" s="185"/>
      <c r="B171" s="272"/>
      <c r="C171" s="185"/>
      <c r="D171" s="185"/>
      <c r="E171" s="185"/>
      <c r="F171" s="185"/>
      <c r="G171" s="136"/>
      <c r="H171" s="136">
        <v>17805.6</v>
      </c>
      <c r="I171" s="140">
        <v>17470.3</v>
      </c>
      <c r="J171" s="270"/>
    </row>
    <row r="172" spans="1:10" ht="27.75" customHeight="1">
      <c r="A172" s="185"/>
      <c r="B172" s="272"/>
      <c r="C172" s="185"/>
      <c r="D172" s="185"/>
      <c r="E172" s="185"/>
      <c r="F172" s="185"/>
      <c r="G172" s="136"/>
      <c r="H172" s="136"/>
      <c r="I172" s="136"/>
      <c r="J172" s="270"/>
    </row>
    <row r="173" spans="1:10" ht="13.5" customHeight="1">
      <c r="A173" s="185" t="s">
        <v>301</v>
      </c>
      <c r="B173" s="272" t="s">
        <v>382</v>
      </c>
      <c r="C173" s="185" t="s">
        <v>102</v>
      </c>
      <c r="D173" s="185" t="s">
        <v>100</v>
      </c>
      <c r="E173" s="185" t="s">
        <v>101</v>
      </c>
      <c r="F173" s="185" t="s">
        <v>96</v>
      </c>
      <c r="G173" s="136"/>
      <c r="H173" s="136">
        <v>2199.999</v>
      </c>
      <c r="I173" s="136">
        <v>2199.999</v>
      </c>
      <c r="J173" s="270"/>
    </row>
    <row r="174" spans="1:10" ht="13.5" customHeight="1">
      <c r="A174" s="185"/>
      <c r="B174" s="272"/>
      <c r="C174" s="185"/>
      <c r="D174" s="185"/>
      <c r="E174" s="185"/>
      <c r="F174" s="185"/>
      <c r="G174" s="136"/>
      <c r="H174" s="136">
        <v>68665.6</v>
      </c>
      <c r="I174" s="140">
        <v>68665.6</v>
      </c>
      <c r="J174" s="270"/>
    </row>
    <row r="175" spans="1:10" ht="27.75" customHeight="1">
      <c r="A175" s="185"/>
      <c r="B175" s="272"/>
      <c r="C175" s="185"/>
      <c r="D175" s="185"/>
      <c r="E175" s="185"/>
      <c r="F175" s="185"/>
      <c r="G175" s="136"/>
      <c r="H175" s="136"/>
      <c r="I175" s="136"/>
      <c r="J175" s="270"/>
    </row>
    <row r="176" spans="1:10" ht="13.5" customHeight="1">
      <c r="A176" s="185" t="s">
        <v>302</v>
      </c>
      <c r="B176" s="272" t="s">
        <v>383</v>
      </c>
      <c r="C176" s="185" t="s">
        <v>102</v>
      </c>
      <c r="D176" s="185" t="s">
        <v>100</v>
      </c>
      <c r="E176" s="185" t="s">
        <v>101</v>
      </c>
      <c r="F176" s="185" t="s">
        <v>96</v>
      </c>
      <c r="G176" s="136"/>
      <c r="H176" s="136">
        <v>2807.084</v>
      </c>
      <c r="I176" s="136">
        <v>2807.084</v>
      </c>
      <c r="J176" s="270"/>
    </row>
    <row r="177" spans="1:10" ht="13.5" customHeight="1">
      <c r="A177" s="185"/>
      <c r="B177" s="272"/>
      <c r="C177" s="185"/>
      <c r="D177" s="185"/>
      <c r="E177" s="185"/>
      <c r="F177" s="185"/>
      <c r="G177" s="136"/>
      <c r="H177" s="136">
        <v>2807.8</v>
      </c>
      <c r="I177" s="136">
        <v>2807.8</v>
      </c>
      <c r="J177" s="270"/>
    </row>
    <row r="178" spans="1:10" ht="32.25" customHeight="1">
      <c r="A178" s="185"/>
      <c r="B178" s="272"/>
      <c r="C178" s="185"/>
      <c r="D178" s="185"/>
      <c r="E178" s="185"/>
      <c r="F178" s="185"/>
      <c r="G178" s="136"/>
      <c r="H178" s="136"/>
      <c r="I178" s="136"/>
      <c r="J178" s="270"/>
    </row>
    <row r="179" spans="1:10" ht="13.5" customHeight="1">
      <c r="A179" s="185" t="s">
        <v>384</v>
      </c>
      <c r="B179" s="272" t="s">
        <v>388</v>
      </c>
      <c r="C179" s="185" t="s">
        <v>102</v>
      </c>
      <c r="D179" s="185" t="s">
        <v>100</v>
      </c>
      <c r="E179" s="185" t="s">
        <v>101</v>
      </c>
      <c r="F179" s="185" t="s">
        <v>96</v>
      </c>
      <c r="G179" s="136"/>
      <c r="H179" s="136">
        <v>2000</v>
      </c>
      <c r="I179" s="136">
        <v>1249.25</v>
      </c>
      <c r="J179" s="270"/>
    </row>
    <row r="180" spans="1:10" ht="13.5" customHeight="1">
      <c r="A180" s="185"/>
      <c r="B180" s="272"/>
      <c r="C180" s="185"/>
      <c r="D180" s="185"/>
      <c r="E180" s="185"/>
      <c r="F180" s="185"/>
      <c r="G180" s="136"/>
      <c r="H180" s="136">
        <v>2200</v>
      </c>
      <c r="I180" s="140">
        <v>2200</v>
      </c>
      <c r="J180" s="270"/>
    </row>
    <row r="181" spans="1:10" ht="32.25" customHeight="1">
      <c r="A181" s="185"/>
      <c r="B181" s="272"/>
      <c r="C181" s="185"/>
      <c r="D181" s="185"/>
      <c r="E181" s="185"/>
      <c r="F181" s="185"/>
      <c r="G181" s="136"/>
      <c r="H181" s="136"/>
      <c r="I181" s="136"/>
      <c r="J181" s="270"/>
    </row>
    <row r="182" spans="1:10" ht="13.5" customHeight="1">
      <c r="A182" s="185" t="s">
        <v>385</v>
      </c>
      <c r="B182" s="272" t="s">
        <v>389</v>
      </c>
      <c r="C182" s="185" t="s">
        <v>102</v>
      </c>
      <c r="D182" s="185" t="s">
        <v>100</v>
      </c>
      <c r="E182" s="185" t="s">
        <v>101</v>
      </c>
      <c r="F182" s="185" t="s">
        <v>96</v>
      </c>
      <c r="G182" s="136"/>
      <c r="H182" s="136">
        <v>2091.407</v>
      </c>
      <c r="I182" s="136">
        <v>2091.407</v>
      </c>
      <c r="J182" s="270"/>
    </row>
    <row r="183" spans="1:10" ht="13.5" customHeight="1">
      <c r="A183" s="185"/>
      <c r="B183" s="272"/>
      <c r="C183" s="185"/>
      <c r="D183" s="185"/>
      <c r="E183" s="185"/>
      <c r="F183" s="185"/>
      <c r="G183" s="136"/>
      <c r="H183" s="136">
        <v>2300</v>
      </c>
      <c r="I183" s="140">
        <v>0</v>
      </c>
      <c r="J183" s="270"/>
    </row>
    <row r="184" spans="1:10" ht="32.25" customHeight="1">
      <c r="A184" s="185"/>
      <c r="B184" s="272"/>
      <c r="C184" s="185"/>
      <c r="D184" s="185"/>
      <c r="E184" s="185"/>
      <c r="F184" s="185"/>
      <c r="G184" s="136"/>
      <c r="H184" s="136"/>
      <c r="I184" s="136"/>
      <c r="J184" s="270"/>
    </row>
    <row r="185" spans="1:10" ht="13.5" customHeight="1">
      <c r="A185" s="185" t="s">
        <v>386</v>
      </c>
      <c r="B185" s="272" t="s">
        <v>390</v>
      </c>
      <c r="C185" s="185" t="s">
        <v>102</v>
      </c>
      <c r="D185" s="185" t="s">
        <v>100</v>
      </c>
      <c r="E185" s="185" t="s">
        <v>101</v>
      </c>
      <c r="F185" s="185" t="s">
        <v>96</v>
      </c>
      <c r="G185" s="136"/>
      <c r="H185" s="136">
        <v>2200</v>
      </c>
      <c r="I185" s="136">
        <v>2200</v>
      </c>
      <c r="J185" s="270"/>
    </row>
    <row r="186" spans="1:10" ht="13.5" customHeight="1">
      <c r="A186" s="185"/>
      <c r="B186" s="272"/>
      <c r="C186" s="185"/>
      <c r="D186" s="185"/>
      <c r="E186" s="185"/>
      <c r="F186" s="185"/>
      <c r="G186" s="136"/>
      <c r="H186" s="136">
        <v>7835.4</v>
      </c>
      <c r="I186" s="140">
        <v>0</v>
      </c>
      <c r="J186" s="270"/>
    </row>
    <row r="187" spans="1:10" ht="32.25" customHeight="1">
      <c r="A187" s="185"/>
      <c r="B187" s="272"/>
      <c r="C187" s="185"/>
      <c r="D187" s="185"/>
      <c r="E187" s="185"/>
      <c r="F187" s="185"/>
      <c r="G187" s="136"/>
      <c r="H187" s="136"/>
      <c r="I187" s="136"/>
      <c r="J187" s="270"/>
    </row>
    <row r="188" spans="1:10" ht="13.5" customHeight="1">
      <c r="A188" s="185" t="s">
        <v>387</v>
      </c>
      <c r="B188" s="272" t="s">
        <v>391</v>
      </c>
      <c r="C188" s="185" t="s">
        <v>102</v>
      </c>
      <c r="D188" s="185" t="s">
        <v>100</v>
      </c>
      <c r="E188" s="185" t="s">
        <v>101</v>
      </c>
      <c r="F188" s="185" t="s">
        <v>96</v>
      </c>
      <c r="G188" s="136"/>
      <c r="H188" s="136">
        <v>2100</v>
      </c>
      <c r="I188" s="136">
        <v>2100</v>
      </c>
      <c r="J188" s="270"/>
    </row>
    <row r="189" spans="1:10" ht="13.5" customHeight="1">
      <c r="A189" s="185"/>
      <c r="B189" s="272"/>
      <c r="C189" s="185"/>
      <c r="D189" s="185"/>
      <c r="E189" s="185"/>
      <c r="F189" s="185"/>
      <c r="G189" s="136"/>
      <c r="H189" s="136">
        <v>2300</v>
      </c>
      <c r="I189" s="140">
        <v>2300</v>
      </c>
      <c r="J189" s="270"/>
    </row>
    <row r="190" spans="1:10" ht="32.25" customHeight="1">
      <c r="A190" s="185"/>
      <c r="B190" s="272"/>
      <c r="C190" s="185"/>
      <c r="D190" s="185"/>
      <c r="E190" s="185"/>
      <c r="F190" s="185"/>
      <c r="G190" s="136"/>
      <c r="H190" s="136"/>
      <c r="I190" s="136"/>
      <c r="J190" s="271"/>
    </row>
    <row r="191" spans="1:10" s="104" customFormat="1" ht="15.75" customHeight="1">
      <c r="A191" s="273" t="s">
        <v>142</v>
      </c>
      <c r="B191" s="275" t="s">
        <v>140</v>
      </c>
      <c r="C191" s="275"/>
      <c r="D191" s="275"/>
      <c r="E191" s="275"/>
      <c r="F191" s="275"/>
      <c r="G191" s="139">
        <f>G195</f>
        <v>13940</v>
      </c>
      <c r="H191" s="139">
        <f>H195</f>
        <v>2990</v>
      </c>
      <c r="I191" s="139">
        <f>I195</f>
        <v>2990</v>
      </c>
      <c r="J191" s="268" t="s">
        <v>436</v>
      </c>
    </row>
    <row r="192" spans="1:10" s="104" customFormat="1" ht="15.75" customHeight="1">
      <c r="A192" s="273"/>
      <c r="B192" s="275"/>
      <c r="C192" s="275"/>
      <c r="D192" s="275"/>
      <c r="E192" s="275"/>
      <c r="F192" s="275"/>
      <c r="G192" s="139"/>
      <c r="H192" s="139"/>
      <c r="I192" s="139"/>
      <c r="J192" s="268"/>
    </row>
    <row r="193" spans="1:10" s="104" customFormat="1" ht="15" customHeight="1">
      <c r="A193" s="273"/>
      <c r="B193" s="275"/>
      <c r="C193" s="275"/>
      <c r="D193" s="275"/>
      <c r="E193" s="275"/>
      <c r="F193" s="275"/>
      <c r="G193" s="139"/>
      <c r="H193" s="139"/>
      <c r="I193" s="139"/>
      <c r="J193" s="268"/>
    </row>
    <row r="194" spans="1:10" s="104" customFormat="1" ht="17.25" customHeight="1">
      <c r="A194" s="274"/>
      <c r="B194" s="280" t="s">
        <v>48</v>
      </c>
      <c r="C194" s="280"/>
      <c r="D194" s="280"/>
      <c r="E194" s="280"/>
      <c r="F194" s="280"/>
      <c r="G194" s="139">
        <f>G191</f>
        <v>13940</v>
      </c>
      <c r="H194" s="139">
        <f>H191</f>
        <v>2990</v>
      </c>
      <c r="I194" s="139">
        <f>I191</f>
        <v>2990</v>
      </c>
      <c r="J194" s="268"/>
    </row>
    <row r="195" spans="1:10" ht="15.75" customHeight="1">
      <c r="A195" s="185" t="s">
        <v>143</v>
      </c>
      <c r="B195" s="272" t="s">
        <v>354</v>
      </c>
      <c r="C195" s="185" t="s">
        <v>106</v>
      </c>
      <c r="D195" s="185" t="s">
        <v>108</v>
      </c>
      <c r="E195" s="185" t="s">
        <v>101</v>
      </c>
      <c r="F195" s="185" t="s">
        <v>355</v>
      </c>
      <c r="G195" s="136">
        <v>13940</v>
      </c>
      <c r="H195" s="136">
        <v>2990</v>
      </c>
      <c r="I195" s="136">
        <v>2990</v>
      </c>
      <c r="J195" s="268"/>
    </row>
    <row r="196" spans="1:10" ht="15.75" customHeight="1">
      <c r="A196" s="185"/>
      <c r="B196" s="272"/>
      <c r="C196" s="185"/>
      <c r="D196" s="185"/>
      <c r="E196" s="185"/>
      <c r="F196" s="185"/>
      <c r="G196" s="136"/>
      <c r="H196" s="136"/>
      <c r="I196" s="140"/>
      <c r="J196" s="268"/>
    </row>
    <row r="197" spans="1:10" ht="96" customHeight="1">
      <c r="A197" s="185"/>
      <c r="B197" s="272"/>
      <c r="C197" s="185"/>
      <c r="D197" s="185"/>
      <c r="E197" s="185"/>
      <c r="F197" s="185"/>
      <c r="G197" s="136"/>
      <c r="H197" s="136"/>
      <c r="I197" s="136"/>
      <c r="J197" s="268"/>
    </row>
    <row r="198" spans="1:10" s="104" customFormat="1" ht="15.75" customHeight="1">
      <c r="A198" s="273" t="s">
        <v>144</v>
      </c>
      <c r="B198" s="275" t="s">
        <v>141</v>
      </c>
      <c r="C198" s="275"/>
      <c r="D198" s="275"/>
      <c r="E198" s="275"/>
      <c r="F198" s="275"/>
      <c r="G198" s="139">
        <f>G202</f>
        <v>192000</v>
      </c>
      <c r="H198" s="139">
        <f>H202+H205</f>
        <v>10800</v>
      </c>
      <c r="I198" s="139">
        <f>I202+I205</f>
        <v>10800</v>
      </c>
      <c r="J198" s="268" t="s">
        <v>446</v>
      </c>
    </row>
    <row r="199" spans="1:10" s="104" customFormat="1" ht="15.75" customHeight="1">
      <c r="A199" s="273"/>
      <c r="B199" s="275"/>
      <c r="C199" s="275"/>
      <c r="D199" s="275"/>
      <c r="E199" s="275"/>
      <c r="F199" s="275"/>
      <c r="G199" s="139"/>
      <c r="H199" s="139"/>
      <c r="I199" s="139"/>
      <c r="J199" s="268"/>
    </row>
    <row r="200" spans="1:10" s="104" customFormat="1" ht="15" customHeight="1">
      <c r="A200" s="273"/>
      <c r="B200" s="275"/>
      <c r="C200" s="275"/>
      <c r="D200" s="275"/>
      <c r="E200" s="275"/>
      <c r="F200" s="275"/>
      <c r="G200" s="139"/>
      <c r="H200" s="139"/>
      <c r="I200" s="139"/>
      <c r="J200" s="268"/>
    </row>
    <row r="201" spans="1:10" s="104" customFormat="1" ht="15.75" customHeight="1">
      <c r="A201" s="274"/>
      <c r="B201" s="280" t="s">
        <v>48</v>
      </c>
      <c r="C201" s="280"/>
      <c r="D201" s="280"/>
      <c r="E201" s="280"/>
      <c r="F201" s="280"/>
      <c r="G201" s="139">
        <f>G198</f>
        <v>192000</v>
      </c>
      <c r="H201" s="139">
        <f>H198</f>
        <v>10800</v>
      </c>
      <c r="I201" s="139">
        <f>I198</f>
        <v>10800</v>
      </c>
      <c r="J201" s="268"/>
    </row>
    <row r="202" spans="1:10" ht="15.75" customHeight="1">
      <c r="A202" s="185" t="s">
        <v>145</v>
      </c>
      <c r="B202" s="272" t="s">
        <v>356</v>
      </c>
      <c r="C202" s="185" t="s">
        <v>106</v>
      </c>
      <c r="D202" s="185" t="s">
        <v>108</v>
      </c>
      <c r="E202" s="185" t="s">
        <v>328</v>
      </c>
      <c r="F202" s="185" t="s">
        <v>228</v>
      </c>
      <c r="G202" s="136">
        <v>192000</v>
      </c>
      <c r="H202" s="136">
        <v>7560</v>
      </c>
      <c r="I202" s="140">
        <v>7560</v>
      </c>
      <c r="J202" s="268"/>
    </row>
    <row r="203" spans="1:10" ht="15.75" customHeight="1">
      <c r="A203" s="185"/>
      <c r="B203" s="272"/>
      <c r="C203" s="185"/>
      <c r="D203" s="185"/>
      <c r="E203" s="185"/>
      <c r="F203" s="185"/>
      <c r="G203" s="136"/>
      <c r="H203" s="136"/>
      <c r="I203" s="140"/>
      <c r="J203" s="268"/>
    </row>
    <row r="204" spans="1:10" ht="224.25" customHeight="1">
      <c r="A204" s="185"/>
      <c r="B204" s="272"/>
      <c r="C204" s="185"/>
      <c r="D204" s="185"/>
      <c r="E204" s="185"/>
      <c r="F204" s="185"/>
      <c r="G204" s="136"/>
      <c r="H204" s="136"/>
      <c r="I204" s="136"/>
      <c r="J204" s="268"/>
    </row>
    <row r="205" spans="1:11" ht="15.75" customHeight="1">
      <c r="A205" s="185" t="s">
        <v>353</v>
      </c>
      <c r="B205" s="272" t="s">
        <v>357</v>
      </c>
      <c r="C205" s="185" t="s">
        <v>106</v>
      </c>
      <c r="D205" s="185" t="s">
        <v>108</v>
      </c>
      <c r="E205" s="185" t="s">
        <v>101</v>
      </c>
      <c r="F205" s="185" t="s">
        <v>358</v>
      </c>
      <c r="G205" s="136"/>
      <c r="H205" s="136">
        <v>3240</v>
      </c>
      <c r="I205" s="136">
        <v>3240</v>
      </c>
      <c r="J205" s="268" t="s">
        <v>465</v>
      </c>
      <c r="K205" s="103" t="s">
        <v>339</v>
      </c>
    </row>
    <row r="206" spans="1:10" ht="17.25" customHeight="1">
      <c r="A206" s="185"/>
      <c r="B206" s="272"/>
      <c r="C206" s="185"/>
      <c r="D206" s="185"/>
      <c r="E206" s="185"/>
      <c r="F206" s="185"/>
      <c r="G206" s="136"/>
      <c r="H206" s="136"/>
      <c r="I206" s="136"/>
      <c r="J206" s="268"/>
    </row>
    <row r="207" spans="1:10" ht="189.75" customHeight="1">
      <c r="A207" s="185"/>
      <c r="B207" s="272"/>
      <c r="C207" s="185"/>
      <c r="D207" s="185"/>
      <c r="E207" s="185"/>
      <c r="F207" s="185"/>
      <c r="G207" s="136"/>
      <c r="H207" s="136"/>
      <c r="I207" s="136"/>
      <c r="J207" s="268"/>
    </row>
    <row r="208" spans="1:10" s="104" customFormat="1" ht="13.5" customHeight="1">
      <c r="A208" s="273" t="s">
        <v>146</v>
      </c>
      <c r="B208" s="275" t="s">
        <v>147</v>
      </c>
      <c r="C208" s="275"/>
      <c r="D208" s="275"/>
      <c r="E208" s="275"/>
      <c r="F208" s="275"/>
      <c r="G208" s="139">
        <v>6000000</v>
      </c>
      <c r="H208" s="139">
        <v>337500</v>
      </c>
      <c r="I208" s="139">
        <v>0</v>
      </c>
      <c r="J208" s="268"/>
    </row>
    <row r="209" spans="1:10" s="104" customFormat="1" ht="13.5" customHeight="1">
      <c r="A209" s="273"/>
      <c r="B209" s="275"/>
      <c r="C209" s="275"/>
      <c r="D209" s="275"/>
      <c r="E209" s="275"/>
      <c r="F209" s="275"/>
      <c r="G209" s="139">
        <v>6000000</v>
      </c>
      <c r="H209" s="139">
        <v>337500</v>
      </c>
      <c r="I209" s="139">
        <v>0</v>
      </c>
      <c r="J209" s="268"/>
    </row>
    <row r="210" spans="1:10" s="104" customFormat="1" ht="95.25" customHeight="1">
      <c r="A210" s="273"/>
      <c r="B210" s="275"/>
      <c r="C210" s="275"/>
      <c r="D210" s="275"/>
      <c r="E210" s="275"/>
      <c r="F210" s="275"/>
      <c r="G210" s="139"/>
      <c r="H210" s="139"/>
      <c r="I210" s="139"/>
      <c r="J210" s="268"/>
    </row>
    <row r="211" spans="1:10" s="104" customFormat="1" ht="15.75" customHeight="1">
      <c r="A211" s="273" t="s">
        <v>151</v>
      </c>
      <c r="B211" s="275" t="s">
        <v>148</v>
      </c>
      <c r="C211" s="275"/>
      <c r="D211" s="275"/>
      <c r="E211" s="275"/>
      <c r="F211" s="275"/>
      <c r="G211" s="139">
        <v>2800000</v>
      </c>
      <c r="H211" s="139">
        <v>157500</v>
      </c>
      <c r="I211" s="139">
        <v>0</v>
      </c>
      <c r="J211" s="268"/>
    </row>
    <row r="212" spans="1:10" s="104" customFormat="1" ht="15.75" customHeight="1">
      <c r="A212" s="273"/>
      <c r="B212" s="275"/>
      <c r="C212" s="275"/>
      <c r="D212" s="275"/>
      <c r="E212" s="275"/>
      <c r="F212" s="275"/>
      <c r="G212" s="139">
        <v>2800000</v>
      </c>
      <c r="H212" s="139">
        <v>157500</v>
      </c>
      <c r="I212" s="139">
        <v>0</v>
      </c>
      <c r="J212" s="268"/>
    </row>
    <row r="213" spans="1:10" s="104" customFormat="1" ht="109.5" customHeight="1">
      <c r="A213" s="273"/>
      <c r="B213" s="275"/>
      <c r="C213" s="275"/>
      <c r="D213" s="275"/>
      <c r="E213" s="275"/>
      <c r="F213" s="275"/>
      <c r="G213" s="139"/>
      <c r="H213" s="139"/>
      <c r="I213" s="139"/>
      <c r="J213" s="268"/>
    </row>
    <row r="214" spans="1:10" s="104" customFormat="1" ht="36.75" customHeight="1">
      <c r="A214" s="274"/>
      <c r="B214" s="280" t="s">
        <v>48</v>
      </c>
      <c r="C214" s="280"/>
      <c r="D214" s="280"/>
      <c r="E214" s="280"/>
      <c r="F214" s="280"/>
      <c r="G214" s="139">
        <f>G208+G209+G211+G212</f>
        <v>17600000</v>
      </c>
      <c r="H214" s="139">
        <f>H208+H209+H211+H212</f>
        <v>990000</v>
      </c>
      <c r="I214" s="139">
        <f>I215+I216+I217</f>
        <v>931409.06929</v>
      </c>
      <c r="J214" s="268"/>
    </row>
    <row r="215" spans="1:10" s="104" customFormat="1" ht="15.75" customHeight="1">
      <c r="A215" s="282" t="s">
        <v>319</v>
      </c>
      <c r="B215" s="280" t="s">
        <v>318</v>
      </c>
      <c r="C215" s="280"/>
      <c r="D215" s="280"/>
      <c r="E215" s="280"/>
      <c r="F215" s="280"/>
      <c r="G215" s="139"/>
      <c r="H215" s="139">
        <f>H218+H221+H224+H227+H230+H233+H236+H239+H242+H245+H248+H251+H254+H257+H260+H263+H266+H269+H272+H275+H278+H281+H284+H287+H290+H293+H296+H299+H302+H305+H308+H311+H314+H317+H320+H323+H326+H329+H332+H335+H338+H341+H344+H347+H350+H353+H356+H359+H362+H365+H368+H371+H374+H377+H380+H383+H386+H389</f>
        <v>494999.9999999999</v>
      </c>
      <c r="I215" s="139">
        <v>442816.3</v>
      </c>
      <c r="J215" s="268"/>
    </row>
    <row r="216" spans="1:10" s="104" customFormat="1" ht="15.75" customHeight="1">
      <c r="A216" s="280"/>
      <c r="B216" s="280"/>
      <c r="C216" s="280"/>
      <c r="D216" s="280"/>
      <c r="E216" s="280"/>
      <c r="F216" s="280"/>
      <c r="G216" s="139"/>
      <c r="H216" s="139">
        <v>495000</v>
      </c>
      <c r="I216" s="139">
        <f>I219+I222+I225+I228+I231+I234+I237+I240+I243+I246+I249+I252+I255+I258+I261+I264+I267+I270+I273+I276+I279+I282+I285+I288+I291+I294+I297+I300+I303+I306+I309+I312+I315+I318+I321+I324+I327+I330+I333+I336+I339+I342+I345+I348+I351+I354+I357+I360+I363+I366+I369+I372+I375+I378+I381+I384+I387+I390</f>
        <v>488592.76929</v>
      </c>
      <c r="J216" s="268"/>
    </row>
    <row r="217" spans="1:10" s="104" customFormat="1" ht="33" customHeight="1">
      <c r="A217" s="280"/>
      <c r="B217" s="280"/>
      <c r="C217" s="280"/>
      <c r="D217" s="280"/>
      <c r="E217" s="280"/>
      <c r="F217" s="280"/>
      <c r="G217" s="139"/>
      <c r="H217" s="139">
        <f>H220+H223+H226+H229+H232+H235+H238+H241+H244+H247+H250+H253+H256+H259+H262+H265+H268+H271+H274+H277+H280+H283+H286+H289+H292+H295+H298+H304+H307+H313+H316+H319+H322+H325+H328+H331+H337+H340+H346+H349+H352+H355+H358+H361+H364+H367+H370+H373+H376+H379+H382+H385+H388+H391</f>
        <v>0</v>
      </c>
      <c r="I217" s="139">
        <f>I220+I223+I226+I229+I232+I235+I238+I241+I244+I247+I250+I253+I256+I259+I262+I265+I268+I271+I274+I277+I280+I283+I286+I289+I292+I295+I298+I304+I307+I313+I316+I319+I322+I325+I328+I331+I337+I340+I346+I349+I352+I355+I358+I361+I364+I367+I370+I373+I376+I379+I382+I385+I388+I391</f>
        <v>0</v>
      </c>
      <c r="J217" s="268"/>
    </row>
    <row r="218" spans="1:10" ht="15.75" customHeight="1">
      <c r="A218" s="185" t="s">
        <v>152</v>
      </c>
      <c r="B218" s="272" t="s">
        <v>251</v>
      </c>
      <c r="C218" s="185" t="s">
        <v>102</v>
      </c>
      <c r="D218" s="185" t="s">
        <v>108</v>
      </c>
      <c r="E218" s="185" t="s">
        <v>101</v>
      </c>
      <c r="F218" s="185" t="s">
        <v>96</v>
      </c>
      <c r="G218" s="136"/>
      <c r="H218" s="136">
        <v>2788.4</v>
      </c>
      <c r="I218" s="136">
        <v>2788.4</v>
      </c>
      <c r="J218" s="269" t="s">
        <v>466</v>
      </c>
    </row>
    <row r="219" spans="1:12" ht="15.75" customHeight="1">
      <c r="A219" s="185"/>
      <c r="B219" s="272"/>
      <c r="C219" s="185"/>
      <c r="D219" s="185"/>
      <c r="E219" s="185"/>
      <c r="F219" s="185"/>
      <c r="G219" s="136"/>
      <c r="H219" s="136">
        <v>2788.4</v>
      </c>
      <c r="I219" s="136">
        <v>2788.4</v>
      </c>
      <c r="J219" s="270"/>
      <c r="L219" s="127"/>
    </row>
    <row r="220" spans="1:10" ht="60" customHeight="1">
      <c r="A220" s="185"/>
      <c r="B220" s="272"/>
      <c r="C220" s="185"/>
      <c r="D220" s="185"/>
      <c r="E220" s="185"/>
      <c r="F220" s="185"/>
      <c r="G220" s="136"/>
      <c r="H220" s="136"/>
      <c r="I220" s="136"/>
      <c r="J220" s="270"/>
    </row>
    <row r="221" spans="1:10" ht="15.75" customHeight="1">
      <c r="A221" s="185" t="s">
        <v>177</v>
      </c>
      <c r="B221" s="272" t="s">
        <v>252</v>
      </c>
      <c r="C221" s="185" t="s">
        <v>102</v>
      </c>
      <c r="D221" s="185" t="s">
        <v>108</v>
      </c>
      <c r="E221" s="185" t="s">
        <v>101</v>
      </c>
      <c r="F221" s="185" t="s">
        <v>96</v>
      </c>
      <c r="G221" s="136"/>
      <c r="H221" s="136">
        <v>42453.4</v>
      </c>
      <c r="I221" s="140">
        <v>41936.74837</v>
      </c>
      <c r="J221" s="270"/>
    </row>
    <row r="222" spans="1:10" ht="15.75" customHeight="1">
      <c r="A222" s="185"/>
      <c r="B222" s="272"/>
      <c r="C222" s="185"/>
      <c r="D222" s="185"/>
      <c r="E222" s="185"/>
      <c r="F222" s="185"/>
      <c r="G222" s="136"/>
      <c r="H222" s="136">
        <v>42453.4</v>
      </c>
      <c r="I222" s="140">
        <v>39306.4935</v>
      </c>
      <c r="J222" s="270"/>
    </row>
    <row r="223" spans="1:10" ht="60" customHeight="1">
      <c r="A223" s="185"/>
      <c r="B223" s="272"/>
      <c r="C223" s="185"/>
      <c r="D223" s="185"/>
      <c r="E223" s="185"/>
      <c r="F223" s="185"/>
      <c r="G223" s="136"/>
      <c r="H223" s="136"/>
      <c r="I223" s="136"/>
      <c r="J223" s="270"/>
    </row>
    <row r="224" spans="1:10" ht="15.75" customHeight="1">
      <c r="A224" s="185" t="s">
        <v>178</v>
      </c>
      <c r="B224" s="272" t="s">
        <v>253</v>
      </c>
      <c r="C224" s="185" t="s">
        <v>102</v>
      </c>
      <c r="D224" s="185" t="s">
        <v>108</v>
      </c>
      <c r="E224" s="185" t="s">
        <v>101</v>
      </c>
      <c r="F224" s="185" t="s">
        <v>96</v>
      </c>
      <c r="G224" s="136"/>
      <c r="H224" s="136">
        <v>4851.8</v>
      </c>
      <c r="I224" s="136">
        <v>4851.2</v>
      </c>
      <c r="J224" s="270"/>
    </row>
    <row r="225" spans="1:10" ht="15.75" customHeight="1">
      <c r="A225" s="185"/>
      <c r="B225" s="272"/>
      <c r="C225" s="185"/>
      <c r="D225" s="185"/>
      <c r="E225" s="185"/>
      <c r="F225" s="185"/>
      <c r="G225" s="136"/>
      <c r="H225" s="136">
        <v>4851.8</v>
      </c>
      <c r="I225" s="140">
        <v>3009.145</v>
      </c>
      <c r="J225" s="270"/>
    </row>
    <row r="226" spans="1:10" ht="60" customHeight="1">
      <c r="A226" s="185"/>
      <c r="B226" s="272"/>
      <c r="C226" s="185"/>
      <c r="D226" s="185"/>
      <c r="E226" s="185"/>
      <c r="F226" s="185"/>
      <c r="G226" s="136"/>
      <c r="H226" s="136"/>
      <c r="I226" s="136"/>
      <c r="J226" s="270"/>
    </row>
    <row r="227" spans="1:10" ht="15.75" customHeight="1">
      <c r="A227" s="185" t="s">
        <v>179</v>
      </c>
      <c r="B227" s="272" t="s">
        <v>329</v>
      </c>
      <c r="C227" s="185" t="s">
        <v>102</v>
      </c>
      <c r="D227" s="185" t="s">
        <v>108</v>
      </c>
      <c r="E227" s="185" t="s">
        <v>101</v>
      </c>
      <c r="F227" s="185" t="s">
        <v>96</v>
      </c>
      <c r="G227" s="136"/>
      <c r="H227" s="136">
        <v>14151.1</v>
      </c>
      <c r="I227" s="136">
        <v>14151.1</v>
      </c>
      <c r="J227" s="270"/>
    </row>
    <row r="228" spans="1:10" ht="15.75" customHeight="1">
      <c r="A228" s="185"/>
      <c r="B228" s="272"/>
      <c r="C228" s="185"/>
      <c r="D228" s="185"/>
      <c r="E228" s="185"/>
      <c r="F228" s="185"/>
      <c r="G228" s="136"/>
      <c r="H228" s="136">
        <v>14151.1</v>
      </c>
      <c r="I228" s="136">
        <v>0</v>
      </c>
      <c r="J228" s="270"/>
    </row>
    <row r="229" spans="1:10" ht="60" customHeight="1">
      <c r="A229" s="185"/>
      <c r="B229" s="272"/>
      <c r="C229" s="185"/>
      <c r="D229" s="185"/>
      <c r="E229" s="185"/>
      <c r="F229" s="185"/>
      <c r="G229" s="136"/>
      <c r="H229" s="136"/>
      <c r="I229" s="136"/>
      <c r="J229" s="270"/>
    </row>
    <row r="230" spans="1:10" ht="15.75" customHeight="1">
      <c r="A230" s="185" t="s">
        <v>180</v>
      </c>
      <c r="B230" s="272" t="s">
        <v>449</v>
      </c>
      <c r="C230" s="185" t="s">
        <v>102</v>
      </c>
      <c r="D230" s="185" t="s">
        <v>108</v>
      </c>
      <c r="E230" s="185" t="s">
        <v>101</v>
      </c>
      <c r="F230" s="185" t="s">
        <v>96</v>
      </c>
      <c r="G230" s="136"/>
      <c r="H230" s="136">
        <v>8577.6</v>
      </c>
      <c r="I230" s="136">
        <v>0</v>
      </c>
      <c r="J230" s="270"/>
    </row>
    <row r="231" spans="1:10" ht="15.75" customHeight="1">
      <c r="A231" s="185"/>
      <c r="B231" s="272"/>
      <c r="C231" s="185"/>
      <c r="D231" s="185"/>
      <c r="E231" s="185"/>
      <c r="F231" s="185"/>
      <c r="G231" s="136"/>
      <c r="H231" s="136">
        <v>8577.6</v>
      </c>
      <c r="I231" s="140">
        <v>0</v>
      </c>
      <c r="J231" s="270"/>
    </row>
    <row r="232" spans="1:10" ht="60" customHeight="1">
      <c r="A232" s="185"/>
      <c r="B232" s="272"/>
      <c r="C232" s="185"/>
      <c r="D232" s="185"/>
      <c r="E232" s="185"/>
      <c r="F232" s="185"/>
      <c r="G232" s="136"/>
      <c r="H232" s="136"/>
      <c r="I232" s="136"/>
      <c r="J232" s="270"/>
    </row>
    <row r="233" spans="1:10" ht="15.75" customHeight="1">
      <c r="A233" s="185" t="s">
        <v>181</v>
      </c>
      <c r="B233" s="272" t="s">
        <v>254</v>
      </c>
      <c r="C233" s="185" t="s">
        <v>102</v>
      </c>
      <c r="D233" s="185" t="s">
        <v>108</v>
      </c>
      <c r="E233" s="185" t="s">
        <v>101</v>
      </c>
      <c r="F233" s="185" t="s">
        <v>96</v>
      </c>
      <c r="G233" s="136"/>
      <c r="H233" s="136">
        <v>2712.7</v>
      </c>
      <c r="I233" s="140">
        <v>2683.8</v>
      </c>
      <c r="J233" s="270"/>
    </row>
    <row r="234" spans="1:10" ht="15.75" customHeight="1">
      <c r="A234" s="185"/>
      <c r="B234" s="272"/>
      <c r="C234" s="185"/>
      <c r="D234" s="185"/>
      <c r="E234" s="185"/>
      <c r="F234" s="185"/>
      <c r="G234" s="136"/>
      <c r="H234" s="136">
        <v>2712.7</v>
      </c>
      <c r="I234" s="140">
        <v>2604.15123</v>
      </c>
      <c r="J234" s="270"/>
    </row>
    <row r="235" spans="1:10" ht="60" customHeight="1">
      <c r="A235" s="185"/>
      <c r="B235" s="272"/>
      <c r="C235" s="185"/>
      <c r="D235" s="185"/>
      <c r="E235" s="185"/>
      <c r="F235" s="185"/>
      <c r="G235" s="136"/>
      <c r="H235" s="136"/>
      <c r="I235" s="136"/>
      <c r="J235" s="270"/>
    </row>
    <row r="236" spans="1:10" ht="15.75" customHeight="1">
      <c r="A236" s="185" t="s">
        <v>182</v>
      </c>
      <c r="B236" s="272" t="s">
        <v>255</v>
      </c>
      <c r="C236" s="185" t="s">
        <v>102</v>
      </c>
      <c r="D236" s="185" t="s">
        <v>108</v>
      </c>
      <c r="E236" s="185" t="s">
        <v>101</v>
      </c>
      <c r="F236" s="185" t="s">
        <v>96</v>
      </c>
      <c r="G236" s="136"/>
      <c r="H236" s="136">
        <v>7572.3</v>
      </c>
      <c r="I236" s="140">
        <v>4755</v>
      </c>
      <c r="J236" s="270"/>
    </row>
    <row r="237" spans="1:10" ht="15.75" customHeight="1">
      <c r="A237" s="185"/>
      <c r="B237" s="272"/>
      <c r="C237" s="185"/>
      <c r="D237" s="185"/>
      <c r="E237" s="185"/>
      <c r="F237" s="185"/>
      <c r="G237" s="136"/>
      <c r="H237" s="136">
        <v>8539</v>
      </c>
      <c r="I237" s="140">
        <v>5988.95</v>
      </c>
      <c r="J237" s="270"/>
    </row>
    <row r="238" spans="1:10" ht="60" customHeight="1">
      <c r="A238" s="185"/>
      <c r="B238" s="272"/>
      <c r="C238" s="185"/>
      <c r="D238" s="185"/>
      <c r="E238" s="185"/>
      <c r="F238" s="185"/>
      <c r="G238" s="136"/>
      <c r="H238" s="136"/>
      <c r="I238" s="136"/>
      <c r="J238" s="270"/>
    </row>
    <row r="239" spans="1:10" ht="15.75" customHeight="1">
      <c r="A239" s="185" t="s">
        <v>183</v>
      </c>
      <c r="B239" s="272" t="s">
        <v>256</v>
      </c>
      <c r="C239" s="185" t="s">
        <v>102</v>
      </c>
      <c r="D239" s="185" t="s">
        <v>108</v>
      </c>
      <c r="E239" s="185" t="s">
        <v>101</v>
      </c>
      <c r="F239" s="185" t="s">
        <v>96</v>
      </c>
      <c r="G239" s="136"/>
      <c r="H239" s="136">
        <v>7005.5</v>
      </c>
      <c r="I239" s="136">
        <v>7005.5</v>
      </c>
      <c r="J239" s="270"/>
    </row>
    <row r="240" spans="1:10" ht="15.75" customHeight="1">
      <c r="A240" s="185"/>
      <c r="B240" s="272"/>
      <c r="C240" s="185"/>
      <c r="D240" s="185"/>
      <c r="E240" s="185"/>
      <c r="F240" s="185"/>
      <c r="G240" s="136"/>
      <c r="H240" s="136">
        <v>7005.5</v>
      </c>
      <c r="I240" s="136">
        <v>12346.831</v>
      </c>
      <c r="J240" s="270"/>
    </row>
    <row r="241" spans="1:10" ht="60" customHeight="1">
      <c r="A241" s="185"/>
      <c r="B241" s="272"/>
      <c r="C241" s="185"/>
      <c r="D241" s="185"/>
      <c r="E241" s="185"/>
      <c r="F241" s="185"/>
      <c r="G241" s="136"/>
      <c r="H241" s="136"/>
      <c r="I241" s="136"/>
      <c r="J241" s="270"/>
    </row>
    <row r="242" spans="1:10" ht="15.75" customHeight="1">
      <c r="A242" s="185" t="s">
        <v>184</v>
      </c>
      <c r="B242" s="272" t="s">
        <v>257</v>
      </c>
      <c r="C242" s="185" t="s">
        <v>102</v>
      </c>
      <c r="D242" s="185" t="s">
        <v>108</v>
      </c>
      <c r="E242" s="185" t="s">
        <v>101</v>
      </c>
      <c r="F242" s="185" t="s">
        <v>96</v>
      </c>
      <c r="G242" s="136"/>
      <c r="H242" s="136">
        <v>8406.6</v>
      </c>
      <c r="I242" s="136">
        <v>8406.6</v>
      </c>
      <c r="J242" s="270"/>
    </row>
    <row r="243" spans="1:10" ht="15.75" customHeight="1">
      <c r="A243" s="185"/>
      <c r="B243" s="272"/>
      <c r="C243" s="185"/>
      <c r="D243" s="185"/>
      <c r="E243" s="185"/>
      <c r="F243" s="185"/>
      <c r="G243" s="136"/>
      <c r="H243" s="136">
        <v>8406.6</v>
      </c>
      <c r="I243" s="140">
        <v>8406.6</v>
      </c>
      <c r="J243" s="270"/>
    </row>
    <row r="244" spans="1:10" ht="60" customHeight="1">
      <c r="A244" s="185"/>
      <c r="B244" s="272"/>
      <c r="C244" s="185"/>
      <c r="D244" s="185"/>
      <c r="E244" s="185"/>
      <c r="F244" s="185"/>
      <c r="G244" s="136"/>
      <c r="H244" s="136"/>
      <c r="I244" s="136"/>
      <c r="J244" s="270"/>
    </row>
    <row r="245" spans="1:10" ht="15.75" customHeight="1">
      <c r="A245" s="185" t="s">
        <v>185</v>
      </c>
      <c r="B245" s="272" t="s">
        <v>450</v>
      </c>
      <c r="C245" s="185" t="s">
        <v>102</v>
      </c>
      <c r="D245" s="185" t="s">
        <v>108</v>
      </c>
      <c r="E245" s="185" t="s">
        <v>101</v>
      </c>
      <c r="F245" s="185" t="s">
        <v>96</v>
      </c>
      <c r="G245" s="136"/>
      <c r="H245" s="136">
        <v>7112.2</v>
      </c>
      <c r="I245" s="140">
        <v>7109.45907</v>
      </c>
      <c r="J245" s="270"/>
    </row>
    <row r="246" spans="1:10" ht="15.75" customHeight="1">
      <c r="A246" s="185"/>
      <c r="B246" s="272"/>
      <c r="C246" s="185"/>
      <c r="D246" s="185"/>
      <c r="E246" s="185"/>
      <c r="F246" s="185"/>
      <c r="G246" s="136"/>
      <c r="H246" s="136">
        <v>7112.2</v>
      </c>
      <c r="I246" s="140">
        <v>7437.9</v>
      </c>
      <c r="J246" s="270"/>
    </row>
    <row r="247" spans="1:10" ht="60" customHeight="1">
      <c r="A247" s="185"/>
      <c r="B247" s="272"/>
      <c r="C247" s="185"/>
      <c r="D247" s="185"/>
      <c r="E247" s="185"/>
      <c r="F247" s="185"/>
      <c r="G247" s="136"/>
      <c r="H247" s="136"/>
      <c r="I247" s="136"/>
      <c r="J247" s="270"/>
    </row>
    <row r="248" spans="1:10" ht="15.75" customHeight="1">
      <c r="A248" s="185" t="s">
        <v>186</v>
      </c>
      <c r="B248" s="272" t="s">
        <v>258</v>
      </c>
      <c r="C248" s="185" t="s">
        <v>102</v>
      </c>
      <c r="D248" s="185" t="s">
        <v>108</v>
      </c>
      <c r="E248" s="185" t="s">
        <v>101</v>
      </c>
      <c r="F248" s="185" t="s">
        <v>96</v>
      </c>
      <c r="G248" s="136"/>
      <c r="H248" s="136">
        <v>2854</v>
      </c>
      <c r="I248" s="136">
        <v>0</v>
      </c>
      <c r="J248" s="270"/>
    </row>
    <row r="249" spans="1:10" ht="15.75" customHeight="1">
      <c r="A249" s="185"/>
      <c r="B249" s="272"/>
      <c r="C249" s="185"/>
      <c r="D249" s="185"/>
      <c r="E249" s="185"/>
      <c r="F249" s="185"/>
      <c r="G249" s="136"/>
      <c r="H249" s="136">
        <v>2854</v>
      </c>
      <c r="I249" s="140">
        <v>0</v>
      </c>
      <c r="J249" s="270"/>
    </row>
    <row r="250" spans="1:10" ht="60" customHeight="1">
      <c r="A250" s="185"/>
      <c r="B250" s="272"/>
      <c r="C250" s="185"/>
      <c r="D250" s="185"/>
      <c r="E250" s="185"/>
      <c r="F250" s="185"/>
      <c r="G250" s="136"/>
      <c r="H250" s="136"/>
      <c r="I250" s="136"/>
      <c r="J250" s="270"/>
    </row>
    <row r="251" spans="1:10" ht="15.75" customHeight="1">
      <c r="A251" s="185" t="s">
        <v>187</v>
      </c>
      <c r="B251" s="272" t="s">
        <v>259</v>
      </c>
      <c r="C251" s="185" t="s">
        <v>102</v>
      </c>
      <c r="D251" s="185" t="s">
        <v>108</v>
      </c>
      <c r="E251" s="185" t="s">
        <v>101</v>
      </c>
      <c r="F251" s="185" t="s">
        <v>96</v>
      </c>
      <c r="G251" s="136"/>
      <c r="H251" s="136">
        <v>21956.1</v>
      </c>
      <c r="I251" s="140">
        <v>8519.00693</v>
      </c>
      <c r="J251" s="270"/>
    </row>
    <row r="252" spans="1:10" ht="15.75" customHeight="1">
      <c r="A252" s="185"/>
      <c r="B252" s="272"/>
      <c r="C252" s="185"/>
      <c r="D252" s="185"/>
      <c r="E252" s="185"/>
      <c r="F252" s="185"/>
      <c r="G252" s="136"/>
      <c r="H252" s="136">
        <v>29104.7</v>
      </c>
      <c r="I252" s="140">
        <v>29105</v>
      </c>
      <c r="J252" s="270"/>
    </row>
    <row r="253" spans="1:10" ht="60" customHeight="1">
      <c r="A253" s="185"/>
      <c r="B253" s="272"/>
      <c r="C253" s="185"/>
      <c r="D253" s="185"/>
      <c r="E253" s="185"/>
      <c r="F253" s="185"/>
      <c r="G253" s="136"/>
      <c r="H253" s="136"/>
      <c r="I253" s="136"/>
      <c r="J253" s="270"/>
    </row>
    <row r="254" spans="1:10" ht="15.75" customHeight="1">
      <c r="A254" s="185" t="s">
        <v>188</v>
      </c>
      <c r="B254" s="272" t="s">
        <v>260</v>
      </c>
      <c r="C254" s="185" t="s">
        <v>102</v>
      </c>
      <c r="D254" s="185" t="s">
        <v>108</v>
      </c>
      <c r="E254" s="185" t="s">
        <v>101</v>
      </c>
      <c r="F254" s="185" t="s">
        <v>96</v>
      </c>
      <c r="G254" s="136"/>
      <c r="H254" s="136">
        <v>2912.8</v>
      </c>
      <c r="I254" s="136">
        <v>2912.8</v>
      </c>
      <c r="J254" s="270"/>
    </row>
    <row r="255" spans="1:10" ht="15.75" customHeight="1">
      <c r="A255" s="185"/>
      <c r="B255" s="272"/>
      <c r="C255" s="185"/>
      <c r="D255" s="185"/>
      <c r="E255" s="185"/>
      <c r="F255" s="185"/>
      <c r="G255" s="136"/>
      <c r="H255" s="136">
        <v>2912.8</v>
      </c>
      <c r="I255" s="136">
        <v>2912.8</v>
      </c>
      <c r="J255" s="270"/>
    </row>
    <row r="256" spans="1:10" ht="60" customHeight="1">
      <c r="A256" s="185"/>
      <c r="B256" s="272"/>
      <c r="C256" s="185"/>
      <c r="D256" s="185"/>
      <c r="E256" s="185"/>
      <c r="F256" s="185"/>
      <c r="G256" s="136"/>
      <c r="H256" s="136"/>
      <c r="I256" s="136"/>
      <c r="J256" s="270"/>
    </row>
    <row r="257" spans="1:10" ht="15.75" customHeight="1">
      <c r="A257" s="185" t="s">
        <v>189</v>
      </c>
      <c r="B257" s="272" t="s">
        <v>261</v>
      </c>
      <c r="C257" s="185" t="s">
        <v>102</v>
      </c>
      <c r="D257" s="185" t="s">
        <v>108</v>
      </c>
      <c r="E257" s="185" t="s">
        <v>101</v>
      </c>
      <c r="F257" s="185" t="s">
        <v>96</v>
      </c>
      <c r="G257" s="136"/>
      <c r="H257" s="136">
        <v>3274</v>
      </c>
      <c r="I257" s="140">
        <v>2073.599</v>
      </c>
      <c r="J257" s="270"/>
    </row>
    <row r="258" spans="1:10" ht="15.75" customHeight="1">
      <c r="A258" s="185"/>
      <c r="B258" s="272"/>
      <c r="C258" s="185"/>
      <c r="D258" s="185"/>
      <c r="E258" s="185"/>
      <c r="F258" s="185"/>
      <c r="G258" s="136"/>
      <c r="H258" s="136">
        <v>3274</v>
      </c>
      <c r="I258" s="136">
        <v>3274</v>
      </c>
      <c r="J258" s="270"/>
    </row>
    <row r="259" spans="1:10" ht="60" customHeight="1">
      <c r="A259" s="185"/>
      <c r="B259" s="272"/>
      <c r="C259" s="185"/>
      <c r="D259" s="185"/>
      <c r="E259" s="185"/>
      <c r="F259" s="185"/>
      <c r="G259" s="136"/>
      <c r="H259" s="136"/>
      <c r="I259" s="136"/>
      <c r="J259" s="270"/>
    </row>
    <row r="260" spans="1:10" ht="15.75" customHeight="1">
      <c r="A260" s="185" t="s">
        <v>190</v>
      </c>
      <c r="B260" s="272" t="s">
        <v>262</v>
      </c>
      <c r="C260" s="185" t="s">
        <v>102</v>
      </c>
      <c r="D260" s="185" t="s">
        <v>108</v>
      </c>
      <c r="E260" s="185" t="s">
        <v>101</v>
      </c>
      <c r="F260" s="185" t="s">
        <v>96</v>
      </c>
      <c r="G260" s="136"/>
      <c r="H260" s="136">
        <v>10563.8</v>
      </c>
      <c r="I260" s="136">
        <v>10563.8</v>
      </c>
      <c r="J260" s="270"/>
    </row>
    <row r="261" spans="1:10" ht="15.75" customHeight="1">
      <c r="A261" s="185"/>
      <c r="B261" s="272"/>
      <c r="C261" s="185"/>
      <c r="D261" s="185"/>
      <c r="E261" s="185"/>
      <c r="F261" s="185"/>
      <c r="G261" s="136"/>
      <c r="H261" s="136">
        <v>10563.8</v>
      </c>
      <c r="I261" s="136">
        <v>10563.8</v>
      </c>
      <c r="J261" s="270"/>
    </row>
    <row r="262" spans="1:10" ht="60" customHeight="1">
      <c r="A262" s="185"/>
      <c r="B262" s="272"/>
      <c r="C262" s="185"/>
      <c r="D262" s="185"/>
      <c r="E262" s="185"/>
      <c r="F262" s="185"/>
      <c r="G262" s="136"/>
      <c r="H262" s="136"/>
      <c r="I262" s="136"/>
      <c r="J262" s="270"/>
    </row>
    <row r="263" spans="1:10" ht="15.75" customHeight="1">
      <c r="A263" s="185" t="s">
        <v>191</v>
      </c>
      <c r="B263" s="272" t="s">
        <v>263</v>
      </c>
      <c r="C263" s="185" t="s">
        <v>102</v>
      </c>
      <c r="D263" s="185" t="s">
        <v>108</v>
      </c>
      <c r="E263" s="185" t="s">
        <v>101</v>
      </c>
      <c r="F263" s="185" t="s">
        <v>96</v>
      </c>
      <c r="G263" s="136"/>
      <c r="H263" s="136">
        <v>27477.9</v>
      </c>
      <c r="I263" s="136">
        <v>27477.9</v>
      </c>
      <c r="J263" s="270"/>
    </row>
    <row r="264" spans="1:10" ht="15.75" customHeight="1">
      <c r="A264" s="185"/>
      <c r="B264" s="272"/>
      <c r="C264" s="185"/>
      <c r="D264" s="185"/>
      <c r="E264" s="185"/>
      <c r="F264" s="185"/>
      <c r="G264" s="136"/>
      <c r="H264" s="136">
        <v>27477.9</v>
      </c>
      <c r="I264" s="136">
        <v>27477.9</v>
      </c>
      <c r="J264" s="270"/>
    </row>
    <row r="265" spans="1:10" ht="60" customHeight="1">
      <c r="A265" s="185"/>
      <c r="B265" s="272"/>
      <c r="C265" s="185"/>
      <c r="D265" s="185"/>
      <c r="E265" s="185"/>
      <c r="F265" s="185"/>
      <c r="G265" s="136"/>
      <c r="H265" s="136"/>
      <c r="I265" s="136"/>
      <c r="J265" s="270"/>
    </row>
    <row r="266" spans="1:10" ht="15.75" customHeight="1">
      <c r="A266" s="185" t="s">
        <v>192</v>
      </c>
      <c r="B266" s="272" t="s">
        <v>264</v>
      </c>
      <c r="C266" s="185" t="s">
        <v>102</v>
      </c>
      <c r="D266" s="185" t="s">
        <v>108</v>
      </c>
      <c r="E266" s="185" t="s">
        <v>101</v>
      </c>
      <c r="F266" s="185" t="s">
        <v>96</v>
      </c>
      <c r="G266" s="136"/>
      <c r="H266" s="136">
        <v>11009</v>
      </c>
      <c r="I266" s="140">
        <v>10314.7864</v>
      </c>
      <c r="J266" s="270"/>
    </row>
    <row r="267" spans="1:10" ht="15.75" customHeight="1">
      <c r="A267" s="185"/>
      <c r="B267" s="272"/>
      <c r="C267" s="185"/>
      <c r="D267" s="185"/>
      <c r="E267" s="185"/>
      <c r="F267" s="185"/>
      <c r="G267" s="136"/>
      <c r="H267" s="136">
        <v>11009</v>
      </c>
      <c r="I267" s="140">
        <v>20968.75</v>
      </c>
      <c r="J267" s="270"/>
    </row>
    <row r="268" spans="1:10" ht="60" customHeight="1">
      <c r="A268" s="185"/>
      <c r="B268" s="272"/>
      <c r="C268" s="185"/>
      <c r="D268" s="185"/>
      <c r="E268" s="185"/>
      <c r="F268" s="185"/>
      <c r="G268" s="136"/>
      <c r="H268" s="136"/>
      <c r="I268" s="136"/>
      <c r="J268" s="270"/>
    </row>
    <row r="269" spans="1:10" ht="15.75" customHeight="1">
      <c r="A269" s="185" t="s">
        <v>193</v>
      </c>
      <c r="B269" s="272" t="s">
        <v>265</v>
      </c>
      <c r="C269" s="185" t="s">
        <v>102</v>
      </c>
      <c r="D269" s="185" t="s">
        <v>108</v>
      </c>
      <c r="E269" s="185" t="s">
        <v>101</v>
      </c>
      <c r="F269" s="185" t="s">
        <v>96</v>
      </c>
      <c r="G269" s="136"/>
      <c r="H269" s="136">
        <v>6994</v>
      </c>
      <c r="I269" s="136">
        <v>6994</v>
      </c>
      <c r="J269" s="270"/>
    </row>
    <row r="270" spans="1:10" ht="15.75" customHeight="1">
      <c r="A270" s="185"/>
      <c r="B270" s="272"/>
      <c r="C270" s="185"/>
      <c r="D270" s="185"/>
      <c r="E270" s="185"/>
      <c r="F270" s="185"/>
      <c r="G270" s="136"/>
      <c r="H270" s="136">
        <v>6994</v>
      </c>
      <c r="I270" s="140">
        <v>6074.60362</v>
      </c>
      <c r="J270" s="270"/>
    </row>
    <row r="271" spans="1:10" ht="60" customHeight="1">
      <c r="A271" s="185"/>
      <c r="B271" s="272"/>
      <c r="C271" s="185"/>
      <c r="D271" s="185"/>
      <c r="E271" s="185"/>
      <c r="F271" s="185"/>
      <c r="G271" s="136"/>
      <c r="H271" s="136"/>
      <c r="I271" s="136"/>
      <c r="J271" s="270"/>
    </row>
    <row r="272" spans="1:10" ht="15.75" customHeight="1">
      <c r="A272" s="185" t="s">
        <v>194</v>
      </c>
      <c r="B272" s="272" t="s">
        <v>266</v>
      </c>
      <c r="C272" s="185" t="s">
        <v>102</v>
      </c>
      <c r="D272" s="185" t="s">
        <v>108</v>
      </c>
      <c r="E272" s="185" t="s">
        <v>101</v>
      </c>
      <c r="F272" s="185" t="s">
        <v>96</v>
      </c>
      <c r="G272" s="136"/>
      <c r="H272" s="136">
        <v>4371</v>
      </c>
      <c r="I272" s="140">
        <v>1092.75</v>
      </c>
      <c r="J272" s="270"/>
    </row>
    <row r="273" spans="1:10" ht="15.75" customHeight="1">
      <c r="A273" s="185"/>
      <c r="B273" s="272"/>
      <c r="C273" s="185"/>
      <c r="D273" s="185"/>
      <c r="E273" s="185"/>
      <c r="F273" s="185"/>
      <c r="G273" s="136"/>
      <c r="H273" s="136">
        <v>4371</v>
      </c>
      <c r="I273" s="140">
        <v>4371</v>
      </c>
      <c r="J273" s="270"/>
    </row>
    <row r="274" spans="1:10" ht="60" customHeight="1">
      <c r="A274" s="185"/>
      <c r="B274" s="272"/>
      <c r="C274" s="185"/>
      <c r="D274" s="185"/>
      <c r="E274" s="185"/>
      <c r="F274" s="185"/>
      <c r="G274" s="136"/>
      <c r="H274" s="136"/>
      <c r="I274" s="136"/>
      <c r="J274" s="270"/>
    </row>
    <row r="275" spans="1:10" ht="15.75" customHeight="1">
      <c r="A275" s="185" t="s">
        <v>195</v>
      </c>
      <c r="B275" s="272" t="s">
        <v>267</v>
      </c>
      <c r="C275" s="185" t="s">
        <v>102</v>
      </c>
      <c r="D275" s="185" t="s">
        <v>108</v>
      </c>
      <c r="E275" s="185" t="s">
        <v>101</v>
      </c>
      <c r="F275" s="185" t="s">
        <v>96</v>
      </c>
      <c r="G275" s="136"/>
      <c r="H275" s="136">
        <v>4249.6</v>
      </c>
      <c r="I275" s="136">
        <v>4249.6</v>
      </c>
      <c r="J275" s="270"/>
    </row>
    <row r="276" spans="1:10" ht="15.75" customHeight="1">
      <c r="A276" s="185"/>
      <c r="B276" s="272"/>
      <c r="C276" s="185"/>
      <c r="D276" s="185"/>
      <c r="E276" s="185"/>
      <c r="F276" s="185"/>
      <c r="G276" s="136"/>
      <c r="H276" s="136">
        <v>4249.6</v>
      </c>
      <c r="I276" s="140">
        <v>4248.6</v>
      </c>
      <c r="J276" s="270"/>
    </row>
    <row r="277" spans="1:10" ht="60" customHeight="1">
      <c r="A277" s="185"/>
      <c r="B277" s="272"/>
      <c r="C277" s="185"/>
      <c r="D277" s="185"/>
      <c r="E277" s="185"/>
      <c r="F277" s="185"/>
      <c r="G277" s="136"/>
      <c r="H277" s="136"/>
      <c r="I277" s="136"/>
      <c r="J277" s="270"/>
    </row>
    <row r="278" spans="1:10" ht="15.75" customHeight="1">
      <c r="A278" s="185" t="s">
        <v>196</v>
      </c>
      <c r="B278" s="272" t="s">
        <v>268</v>
      </c>
      <c r="C278" s="185" t="s">
        <v>102</v>
      </c>
      <c r="D278" s="185" t="s">
        <v>108</v>
      </c>
      <c r="E278" s="185" t="s">
        <v>101</v>
      </c>
      <c r="F278" s="185" t="s">
        <v>96</v>
      </c>
      <c r="G278" s="136"/>
      <c r="H278" s="136">
        <v>13477.3</v>
      </c>
      <c r="I278" s="136">
        <v>13477.3</v>
      </c>
      <c r="J278" s="270"/>
    </row>
    <row r="279" spans="1:10" ht="15.75" customHeight="1">
      <c r="A279" s="185"/>
      <c r="B279" s="272"/>
      <c r="C279" s="185"/>
      <c r="D279" s="185"/>
      <c r="E279" s="185"/>
      <c r="F279" s="185"/>
      <c r="G279" s="136"/>
      <c r="H279" s="136">
        <v>13477.3</v>
      </c>
      <c r="I279" s="140">
        <v>13477.3</v>
      </c>
      <c r="J279" s="270"/>
    </row>
    <row r="280" spans="1:10" ht="60" customHeight="1">
      <c r="A280" s="185"/>
      <c r="B280" s="272"/>
      <c r="C280" s="185"/>
      <c r="D280" s="185"/>
      <c r="E280" s="185"/>
      <c r="F280" s="185"/>
      <c r="G280" s="136"/>
      <c r="H280" s="136"/>
      <c r="I280" s="136"/>
      <c r="J280" s="270"/>
    </row>
    <row r="281" spans="1:10" ht="15.75" customHeight="1">
      <c r="A281" s="185" t="s">
        <v>197</v>
      </c>
      <c r="B281" s="272" t="s">
        <v>269</v>
      </c>
      <c r="C281" s="185" t="s">
        <v>102</v>
      </c>
      <c r="D281" s="185" t="s">
        <v>108</v>
      </c>
      <c r="E281" s="185" t="s">
        <v>101</v>
      </c>
      <c r="F281" s="185" t="s">
        <v>96</v>
      </c>
      <c r="G281" s="136"/>
      <c r="H281" s="136">
        <v>60867.5</v>
      </c>
      <c r="I281" s="136">
        <v>60863.93151</v>
      </c>
      <c r="J281" s="270"/>
    </row>
    <row r="282" spans="1:10" ht="15.75" customHeight="1">
      <c r="A282" s="185"/>
      <c r="B282" s="272"/>
      <c r="C282" s="185"/>
      <c r="D282" s="185"/>
      <c r="E282" s="185"/>
      <c r="F282" s="185"/>
      <c r="G282" s="136"/>
      <c r="H282" s="136">
        <v>60867.5</v>
      </c>
      <c r="I282" s="136">
        <v>61260.82983</v>
      </c>
      <c r="J282" s="270"/>
    </row>
    <row r="283" spans="1:10" ht="60" customHeight="1">
      <c r="A283" s="185"/>
      <c r="B283" s="272"/>
      <c r="C283" s="185"/>
      <c r="D283" s="185"/>
      <c r="E283" s="185"/>
      <c r="F283" s="185"/>
      <c r="G283" s="136"/>
      <c r="H283" s="136"/>
      <c r="I283" s="136"/>
      <c r="J283" s="270"/>
    </row>
    <row r="284" spans="1:10" ht="15.75" customHeight="1">
      <c r="A284" s="185" t="s">
        <v>198</v>
      </c>
      <c r="B284" s="272" t="s">
        <v>270</v>
      </c>
      <c r="C284" s="185" t="s">
        <v>102</v>
      </c>
      <c r="D284" s="185" t="s">
        <v>108</v>
      </c>
      <c r="E284" s="185" t="s">
        <v>101</v>
      </c>
      <c r="F284" s="185" t="s">
        <v>96</v>
      </c>
      <c r="G284" s="136"/>
      <c r="H284" s="136">
        <v>1337.1</v>
      </c>
      <c r="I284" s="136">
        <v>1337.1</v>
      </c>
      <c r="J284" s="270"/>
    </row>
    <row r="285" spans="1:10" ht="15.75" customHeight="1">
      <c r="A285" s="185"/>
      <c r="B285" s="272"/>
      <c r="C285" s="185"/>
      <c r="D285" s="185"/>
      <c r="E285" s="185"/>
      <c r="F285" s="185"/>
      <c r="G285" s="136"/>
      <c r="H285" s="136">
        <v>1337.1</v>
      </c>
      <c r="I285" s="136">
        <v>2000.03</v>
      </c>
      <c r="J285" s="270"/>
    </row>
    <row r="286" spans="1:10" ht="60" customHeight="1">
      <c r="A286" s="185"/>
      <c r="B286" s="272"/>
      <c r="C286" s="185"/>
      <c r="D286" s="185"/>
      <c r="E286" s="185"/>
      <c r="F286" s="185"/>
      <c r="G286" s="136"/>
      <c r="H286" s="136"/>
      <c r="I286" s="136"/>
      <c r="J286" s="270"/>
    </row>
    <row r="287" spans="1:10" ht="15.75" customHeight="1">
      <c r="A287" s="185" t="s">
        <v>199</v>
      </c>
      <c r="B287" s="272" t="s">
        <v>271</v>
      </c>
      <c r="C287" s="185" t="s">
        <v>102</v>
      </c>
      <c r="D287" s="185" t="s">
        <v>108</v>
      </c>
      <c r="E287" s="185" t="s">
        <v>101</v>
      </c>
      <c r="F287" s="185" t="s">
        <v>96</v>
      </c>
      <c r="G287" s="136"/>
      <c r="H287" s="136">
        <v>14151.1</v>
      </c>
      <c r="I287" s="136">
        <v>14151.1</v>
      </c>
      <c r="J287" s="270"/>
    </row>
    <row r="288" spans="1:10" ht="15.75" customHeight="1">
      <c r="A288" s="185"/>
      <c r="B288" s="272"/>
      <c r="C288" s="185"/>
      <c r="D288" s="185"/>
      <c r="E288" s="185"/>
      <c r="F288" s="185"/>
      <c r="G288" s="136"/>
      <c r="H288" s="136">
        <v>14151.1</v>
      </c>
      <c r="I288" s="136">
        <v>14197.063</v>
      </c>
      <c r="J288" s="270"/>
    </row>
    <row r="289" spans="1:10" ht="60" customHeight="1">
      <c r="A289" s="185"/>
      <c r="B289" s="272"/>
      <c r="C289" s="185"/>
      <c r="D289" s="185"/>
      <c r="E289" s="185"/>
      <c r="F289" s="185"/>
      <c r="G289" s="136"/>
      <c r="H289" s="136"/>
      <c r="I289" s="136"/>
      <c r="J289" s="270"/>
    </row>
    <row r="290" spans="1:10" ht="15.75" customHeight="1">
      <c r="A290" s="185" t="s">
        <v>200</v>
      </c>
      <c r="B290" s="272" t="s">
        <v>272</v>
      </c>
      <c r="C290" s="185" t="s">
        <v>102</v>
      </c>
      <c r="D290" s="185" t="s">
        <v>108</v>
      </c>
      <c r="E290" s="185" t="s">
        <v>101</v>
      </c>
      <c r="F290" s="185" t="s">
        <v>96</v>
      </c>
      <c r="G290" s="136"/>
      <c r="H290" s="136">
        <v>3768.1</v>
      </c>
      <c r="I290" s="136">
        <v>3768.1</v>
      </c>
      <c r="J290" s="270"/>
    </row>
    <row r="291" spans="1:10" ht="15.75" customHeight="1">
      <c r="A291" s="185"/>
      <c r="B291" s="272"/>
      <c r="C291" s="185"/>
      <c r="D291" s="185"/>
      <c r="E291" s="185"/>
      <c r="F291" s="185"/>
      <c r="G291" s="136"/>
      <c r="H291" s="136">
        <v>3768.1</v>
      </c>
      <c r="I291" s="136">
        <v>3768.1</v>
      </c>
      <c r="J291" s="270"/>
    </row>
    <row r="292" spans="1:10" ht="60" customHeight="1">
      <c r="A292" s="185"/>
      <c r="B292" s="272"/>
      <c r="C292" s="185"/>
      <c r="D292" s="185"/>
      <c r="E292" s="185"/>
      <c r="F292" s="185"/>
      <c r="G292" s="136"/>
      <c r="H292" s="136"/>
      <c r="I292" s="136"/>
      <c r="J292" s="270"/>
    </row>
    <row r="293" spans="1:10" ht="15.75" customHeight="1">
      <c r="A293" s="185" t="s">
        <v>201</v>
      </c>
      <c r="B293" s="272" t="s">
        <v>273</v>
      </c>
      <c r="C293" s="185" t="s">
        <v>102</v>
      </c>
      <c r="D293" s="185" t="s">
        <v>108</v>
      </c>
      <c r="E293" s="185" t="s">
        <v>101</v>
      </c>
      <c r="F293" s="185" t="s">
        <v>96</v>
      </c>
      <c r="G293" s="136"/>
      <c r="H293" s="136">
        <v>2355.3</v>
      </c>
      <c r="I293" s="136">
        <v>2355.3</v>
      </c>
      <c r="J293" s="270"/>
    </row>
    <row r="294" spans="1:10" ht="15.75" customHeight="1">
      <c r="A294" s="185"/>
      <c r="B294" s="272"/>
      <c r="C294" s="185"/>
      <c r="D294" s="185"/>
      <c r="E294" s="185"/>
      <c r="F294" s="185"/>
      <c r="G294" s="136"/>
      <c r="H294" s="136">
        <v>2355.3</v>
      </c>
      <c r="I294" s="136">
        <v>2355.3</v>
      </c>
      <c r="J294" s="270"/>
    </row>
    <row r="295" spans="1:10" ht="60" customHeight="1">
      <c r="A295" s="185"/>
      <c r="B295" s="272"/>
      <c r="C295" s="185"/>
      <c r="D295" s="185"/>
      <c r="E295" s="185"/>
      <c r="F295" s="185"/>
      <c r="G295" s="136"/>
      <c r="H295" s="136"/>
      <c r="I295" s="136"/>
      <c r="J295" s="270"/>
    </row>
    <row r="296" spans="1:10" ht="15.75" customHeight="1">
      <c r="A296" s="185" t="s">
        <v>202</v>
      </c>
      <c r="B296" s="272" t="s">
        <v>274</v>
      </c>
      <c r="C296" s="185" t="s">
        <v>102</v>
      </c>
      <c r="D296" s="185" t="s">
        <v>108</v>
      </c>
      <c r="E296" s="185" t="s">
        <v>101</v>
      </c>
      <c r="F296" s="185" t="s">
        <v>96</v>
      </c>
      <c r="G296" s="136"/>
      <c r="H296" s="136">
        <v>5760.3</v>
      </c>
      <c r="I296" s="140">
        <v>5742</v>
      </c>
      <c r="J296" s="270"/>
    </row>
    <row r="297" spans="1:10" ht="15.75" customHeight="1">
      <c r="A297" s="185"/>
      <c r="B297" s="272"/>
      <c r="C297" s="185"/>
      <c r="D297" s="185"/>
      <c r="E297" s="185"/>
      <c r="F297" s="185"/>
      <c r="G297" s="136"/>
      <c r="H297" s="136">
        <v>5760.3</v>
      </c>
      <c r="I297" s="140">
        <v>7527.8</v>
      </c>
      <c r="J297" s="270"/>
    </row>
    <row r="298" spans="1:10" ht="60" customHeight="1">
      <c r="A298" s="185"/>
      <c r="B298" s="272"/>
      <c r="C298" s="185"/>
      <c r="D298" s="185"/>
      <c r="E298" s="185"/>
      <c r="F298" s="185"/>
      <c r="G298" s="136"/>
      <c r="H298" s="136"/>
      <c r="I298" s="136"/>
      <c r="J298" s="270"/>
    </row>
    <row r="299" spans="1:10" ht="17.25" customHeight="1">
      <c r="A299" s="185" t="s">
        <v>203</v>
      </c>
      <c r="B299" s="272" t="s">
        <v>448</v>
      </c>
      <c r="C299" s="185" t="s">
        <v>102</v>
      </c>
      <c r="D299" s="185" t="s">
        <v>108</v>
      </c>
      <c r="E299" s="185" t="s">
        <v>101</v>
      </c>
      <c r="F299" s="185" t="s">
        <v>96</v>
      </c>
      <c r="G299" s="136"/>
      <c r="H299" s="136">
        <v>2731.1</v>
      </c>
      <c r="I299" s="136">
        <v>2731.1</v>
      </c>
      <c r="J299" s="270"/>
    </row>
    <row r="300" spans="1:10" ht="15.75" customHeight="1">
      <c r="A300" s="185"/>
      <c r="B300" s="272"/>
      <c r="C300" s="185"/>
      <c r="D300" s="185"/>
      <c r="E300" s="185"/>
      <c r="F300" s="185"/>
      <c r="G300" s="136"/>
      <c r="H300" s="136">
        <v>2731.1</v>
      </c>
      <c r="I300" s="136">
        <v>2731.1</v>
      </c>
      <c r="J300" s="270"/>
    </row>
    <row r="301" spans="1:10" ht="63" customHeight="1">
      <c r="A301" s="185"/>
      <c r="B301" s="272"/>
      <c r="C301" s="185"/>
      <c r="D301" s="185"/>
      <c r="E301" s="185"/>
      <c r="F301" s="185"/>
      <c r="G301" s="136"/>
      <c r="H301" s="136"/>
      <c r="I301" s="136"/>
      <c r="J301" s="270"/>
    </row>
    <row r="302" spans="1:10" ht="15.75" customHeight="1">
      <c r="A302" s="185" t="s">
        <v>204</v>
      </c>
      <c r="B302" s="272" t="s">
        <v>275</v>
      </c>
      <c r="C302" s="185" t="s">
        <v>102</v>
      </c>
      <c r="D302" s="185" t="s">
        <v>108</v>
      </c>
      <c r="E302" s="185" t="s">
        <v>101</v>
      </c>
      <c r="F302" s="185" t="s">
        <v>96</v>
      </c>
      <c r="G302" s="136"/>
      <c r="H302" s="136">
        <v>9648.5</v>
      </c>
      <c r="I302" s="140">
        <v>7964.86</v>
      </c>
      <c r="J302" s="270"/>
    </row>
    <row r="303" spans="1:10" ht="15.75" customHeight="1">
      <c r="A303" s="185"/>
      <c r="B303" s="272"/>
      <c r="C303" s="185"/>
      <c r="D303" s="185"/>
      <c r="E303" s="185"/>
      <c r="F303" s="185"/>
      <c r="G303" s="136"/>
      <c r="H303" s="136">
        <v>9648.5</v>
      </c>
      <c r="I303" s="140">
        <v>9846.8</v>
      </c>
      <c r="J303" s="270"/>
    </row>
    <row r="304" spans="1:10" ht="60" customHeight="1">
      <c r="A304" s="185"/>
      <c r="B304" s="272"/>
      <c r="C304" s="185"/>
      <c r="D304" s="185"/>
      <c r="E304" s="185"/>
      <c r="F304" s="185"/>
      <c r="G304" s="136"/>
      <c r="H304" s="136"/>
      <c r="I304" s="136"/>
      <c r="J304" s="270"/>
    </row>
    <row r="305" spans="1:10" ht="15.75" customHeight="1">
      <c r="A305" s="185" t="s">
        <v>205</v>
      </c>
      <c r="B305" s="272" t="s">
        <v>276</v>
      </c>
      <c r="C305" s="185" t="s">
        <v>102</v>
      </c>
      <c r="D305" s="185" t="s">
        <v>108</v>
      </c>
      <c r="E305" s="185" t="s">
        <v>101</v>
      </c>
      <c r="F305" s="185" t="s">
        <v>96</v>
      </c>
      <c r="G305" s="136"/>
      <c r="H305" s="136">
        <v>1886.8</v>
      </c>
      <c r="I305" s="136">
        <v>1826.42398</v>
      </c>
      <c r="J305" s="270"/>
    </row>
    <row r="306" spans="1:10" ht="15.75" customHeight="1">
      <c r="A306" s="185"/>
      <c r="B306" s="272"/>
      <c r="C306" s="185"/>
      <c r="D306" s="185"/>
      <c r="E306" s="185"/>
      <c r="F306" s="185"/>
      <c r="G306" s="136"/>
      <c r="H306" s="136">
        <v>1886.8</v>
      </c>
      <c r="I306" s="140">
        <v>1581.93069</v>
      </c>
      <c r="J306" s="270"/>
    </row>
    <row r="307" spans="1:10" ht="60" customHeight="1">
      <c r="A307" s="185"/>
      <c r="B307" s="272"/>
      <c r="C307" s="185"/>
      <c r="D307" s="185"/>
      <c r="E307" s="185"/>
      <c r="F307" s="185"/>
      <c r="G307" s="136"/>
      <c r="H307" s="136"/>
      <c r="I307" s="136"/>
      <c r="J307" s="270"/>
    </row>
    <row r="308" spans="1:10" ht="15.75" customHeight="1">
      <c r="A308" s="185" t="s">
        <v>206</v>
      </c>
      <c r="B308" s="272" t="s">
        <v>447</v>
      </c>
      <c r="C308" s="185" t="s">
        <v>102</v>
      </c>
      <c r="D308" s="185" t="s">
        <v>108</v>
      </c>
      <c r="E308" s="185" t="s">
        <v>101</v>
      </c>
      <c r="F308" s="185" t="s">
        <v>96</v>
      </c>
      <c r="G308" s="136"/>
      <c r="H308" s="136">
        <v>6906.7</v>
      </c>
      <c r="I308" s="136">
        <v>6002.17807</v>
      </c>
      <c r="J308" s="270"/>
    </row>
    <row r="309" spans="1:10" ht="16.5" customHeight="1">
      <c r="A309" s="185"/>
      <c r="B309" s="272"/>
      <c r="C309" s="185"/>
      <c r="D309" s="185"/>
      <c r="E309" s="185"/>
      <c r="F309" s="185"/>
      <c r="G309" s="136"/>
      <c r="H309" s="136">
        <v>6906.7</v>
      </c>
      <c r="I309" s="136">
        <v>5640.956</v>
      </c>
      <c r="J309" s="270"/>
    </row>
    <row r="310" spans="1:10" ht="61.5" customHeight="1">
      <c r="A310" s="185"/>
      <c r="B310" s="272"/>
      <c r="C310" s="185"/>
      <c r="D310" s="185"/>
      <c r="E310" s="185"/>
      <c r="F310" s="185"/>
      <c r="G310" s="136"/>
      <c r="H310" s="136"/>
      <c r="I310" s="136"/>
      <c r="J310" s="270"/>
    </row>
    <row r="311" spans="1:10" ht="15.75" customHeight="1">
      <c r="A311" s="185" t="s">
        <v>207</v>
      </c>
      <c r="B311" s="272" t="s">
        <v>277</v>
      </c>
      <c r="C311" s="185" t="s">
        <v>102</v>
      </c>
      <c r="D311" s="185" t="s">
        <v>108</v>
      </c>
      <c r="E311" s="185" t="s">
        <v>101</v>
      </c>
      <c r="F311" s="185" t="s">
        <v>96</v>
      </c>
      <c r="G311" s="136"/>
      <c r="H311" s="136">
        <v>9032.6</v>
      </c>
      <c r="I311" s="136">
        <v>9032.6</v>
      </c>
      <c r="J311" s="270"/>
    </row>
    <row r="312" spans="1:10" ht="15.75" customHeight="1">
      <c r="A312" s="185"/>
      <c r="B312" s="272"/>
      <c r="C312" s="185"/>
      <c r="D312" s="185"/>
      <c r="E312" s="185"/>
      <c r="F312" s="185"/>
      <c r="G312" s="136"/>
      <c r="H312" s="136">
        <v>9032.6</v>
      </c>
      <c r="I312" s="136">
        <v>9032.6</v>
      </c>
      <c r="J312" s="270"/>
    </row>
    <row r="313" spans="1:10" ht="60" customHeight="1">
      <c r="A313" s="185"/>
      <c r="B313" s="272"/>
      <c r="C313" s="185"/>
      <c r="D313" s="185"/>
      <c r="E313" s="185"/>
      <c r="F313" s="185"/>
      <c r="G313" s="136"/>
      <c r="H313" s="136"/>
      <c r="I313" s="136"/>
      <c r="J313" s="270"/>
    </row>
    <row r="314" spans="1:10" ht="15.75" customHeight="1">
      <c r="A314" s="185" t="s">
        <v>208</v>
      </c>
      <c r="B314" s="272" t="s">
        <v>278</v>
      </c>
      <c r="C314" s="185" t="s">
        <v>102</v>
      </c>
      <c r="D314" s="185" t="s">
        <v>108</v>
      </c>
      <c r="E314" s="185" t="s">
        <v>101</v>
      </c>
      <c r="F314" s="185" t="s">
        <v>96</v>
      </c>
      <c r="G314" s="136"/>
      <c r="H314" s="136">
        <v>2738.9</v>
      </c>
      <c r="I314" s="136">
        <v>2738.9</v>
      </c>
      <c r="J314" s="270"/>
    </row>
    <row r="315" spans="1:10" ht="15.75" customHeight="1">
      <c r="A315" s="185"/>
      <c r="B315" s="272"/>
      <c r="C315" s="185"/>
      <c r="D315" s="185"/>
      <c r="E315" s="185"/>
      <c r="F315" s="185"/>
      <c r="G315" s="136"/>
      <c r="H315" s="136">
        <v>2738.9</v>
      </c>
      <c r="I315" s="136">
        <v>8169.52641</v>
      </c>
      <c r="J315" s="270"/>
    </row>
    <row r="316" spans="1:10" ht="60" customHeight="1">
      <c r="A316" s="185"/>
      <c r="B316" s="272"/>
      <c r="C316" s="185"/>
      <c r="D316" s="185"/>
      <c r="E316" s="185"/>
      <c r="F316" s="185"/>
      <c r="G316" s="136"/>
      <c r="H316" s="136"/>
      <c r="I316" s="136"/>
      <c r="J316" s="270"/>
    </row>
    <row r="317" spans="1:10" ht="15.75" customHeight="1">
      <c r="A317" s="185" t="s">
        <v>209</v>
      </c>
      <c r="B317" s="272" t="s">
        <v>279</v>
      </c>
      <c r="C317" s="185" t="s">
        <v>102</v>
      </c>
      <c r="D317" s="185" t="s">
        <v>108</v>
      </c>
      <c r="E317" s="185" t="s">
        <v>101</v>
      </c>
      <c r="F317" s="185" t="s">
        <v>96</v>
      </c>
      <c r="G317" s="136"/>
      <c r="H317" s="136">
        <v>6847.3</v>
      </c>
      <c r="I317" s="136">
        <v>6847.3</v>
      </c>
      <c r="J317" s="270"/>
    </row>
    <row r="318" spans="1:10" ht="15.75" customHeight="1">
      <c r="A318" s="185"/>
      <c r="B318" s="272"/>
      <c r="C318" s="185"/>
      <c r="D318" s="185"/>
      <c r="E318" s="185"/>
      <c r="F318" s="185"/>
      <c r="G318" s="136"/>
      <c r="H318" s="136">
        <v>6847.3</v>
      </c>
      <c r="I318" s="136">
        <v>1080.043</v>
      </c>
      <c r="J318" s="270"/>
    </row>
    <row r="319" spans="1:10" ht="60" customHeight="1">
      <c r="A319" s="185"/>
      <c r="B319" s="272"/>
      <c r="C319" s="185"/>
      <c r="D319" s="185"/>
      <c r="E319" s="185"/>
      <c r="F319" s="185"/>
      <c r="G319" s="136"/>
      <c r="H319" s="136"/>
      <c r="I319" s="136"/>
      <c r="J319" s="270"/>
    </row>
    <row r="320" spans="1:10" ht="15.75" customHeight="1">
      <c r="A320" s="185" t="s">
        <v>210</v>
      </c>
      <c r="B320" s="272" t="s">
        <v>451</v>
      </c>
      <c r="C320" s="185" t="s">
        <v>102</v>
      </c>
      <c r="D320" s="185" t="s">
        <v>108</v>
      </c>
      <c r="E320" s="185" t="s">
        <v>101</v>
      </c>
      <c r="F320" s="185" t="s">
        <v>96</v>
      </c>
      <c r="G320" s="136"/>
      <c r="H320" s="136">
        <v>1394.5</v>
      </c>
      <c r="I320" s="140">
        <v>0</v>
      </c>
      <c r="J320" s="270"/>
    </row>
    <row r="321" spans="1:10" ht="15.75" customHeight="1">
      <c r="A321" s="185"/>
      <c r="B321" s="272"/>
      <c r="C321" s="185"/>
      <c r="D321" s="185"/>
      <c r="E321" s="185"/>
      <c r="F321" s="185"/>
      <c r="G321" s="136"/>
      <c r="H321" s="136">
        <v>1394.5</v>
      </c>
      <c r="I321" s="140">
        <v>794.989</v>
      </c>
      <c r="J321" s="270"/>
    </row>
    <row r="322" spans="1:10" ht="60" customHeight="1">
      <c r="A322" s="185"/>
      <c r="B322" s="272"/>
      <c r="C322" s="185"/>
      <c r="D322" s="185"/>
      <c r="E322" s="185"/>
      <c r="F322" s="185"/>
      <c r="G322" s="136"/>
      <c r="H322" s="136"/>
      <c r="I322" s="136"/>
      <c r="J322" s="270"/>
    </row>
    <row r="323" spans="1:10" ht="15.75" customHeight="1">
      <c r="A323" s="185" t="s">
        <v>211</v>
      </c>
      <c r="B323" s="272" t="s">
        <v>280</v>
      </c>
      <c r="C323" s="185" t="s">
        <v>102</v>
      </c>
      <c r="D323" s="185" t="s">
        <v>108</v>
      </c>
      <c r="E323" s="185" t="s">
        <v>101</v>
      </c>
      <c r="F323" s="185" t="s">
        <v>96</v>
      </c>
      <c r="G323" s="136"/>
      <c r="H323" s="136">
        <v>2682.7</v>
      </c>
      <c r="I323" s="136">
        <v>2682.7</v>
      </c>
      <c r="J323" s="270"/>
    </row>
    <row r="324" spans="1:10" ht="15.75" customHeight="1">
      <c r="A324" s="185"/>
      <c r="B324" s="272"/>
      <c r="C324" s="185"/>
      <c r="D324" s="185"/>
      <c r="E324" s="185"/>
      <c r="F324" s="185"/>
      <c r="G324" s="136"/>
      <c r="H324" s="136">
        <v>2682.7</v>
      </c>
      <c r="I324" s="136">
        <v>2965.4</v>
      </c>
      <c r="J324" s="270"/>
    </row>
    <row r="325" spans="1:10" ht="60" customHeight="1">
      <c r="A325" s="185"/>
      <c r="B325" s="272"/>
      <c r="C325" s="185"/>
      <c r="D325" s="185"/>
      <c r="E325" s="185"/>
      <c r="F325" s="185"/>
      <c r="G325" s="136"/>
      <c r="H325" s="136"/>
      <c r="I325" s="136"/>
      <c r="J325" s="270"/>
    </row>
    <row r="326" spans="1:10" ht="15.75" customHeight="1">
      <c r="A326" s="185" t="s">
        <v>212</v>
      </c>
      <c r="B326" s="272" t="s">
        <v>281</v>
      </c>
      <c r="C326" s="185" t="s">
        <v>102</v>
      </c>
      <c r="D326" s="185" t="s">
        <v>108</v>
      </c>
      <c r="E326" s="185" t="s">
        <v>101</v>
      </c>
      <c r="F326" s="185" t="s">
        <v>96</v>
      </c>
      <c r="G326" s="136"/>
      <c r="H326" s="136">
        <v>886.3</v>
      </c>
      <c r="I326" s="136">
        <v>886.3</v>
      </c>
      <c r="J326" s="270"/>
    </row>
    <row r="327" spans="1:10" ht="15.75" customHeight="1">
      <c r="A327" s="185"/>
      <c r="B327" s="272"/>
      <c r="C327" s="185"/>
      <c r="D327" s="185"/>
      <c r="E327" s="185"/>
      <c r="F327" s="185"/>
      <c r="G327" s="136"/>
      <c r="H327" s="136">
        <v>886.3</v>
      </c>
      <c r="I327" s="136">
        <v>1000</v>
      </c>
      <c r="J327" s="270"/>
    </row>
    <row r="328" spans="1:10" ht="60" customHeight="1">
      <c r="A328" s="185"/>
      <c r="B328" s="272"/>
      <c r="C328" s="185"/>
      <c r="D328" s="185"/>
      <c r="E328" s="185"/>
      <c r="F328" s="185"/>
      <c r="G328" s="136"/>
      <c r="H328" s="136"/>
      <c r="I328" s="136"/>
      <c r="J328" s="270"/>
    </row>
    <row r="329" spans="1:10" ht="15.75" customHeight="1">
      <c r="A329" s="185" t="s">
        <v>213</v>
      </c>
      <c r="B329" s="272" t="s">
        <v>282</v>
      </c>
      <c r="C329" s="185" t="s">
        <v>102</v>
      </c>
      <c r="D329" s="185" t="s">
        <v>108</v>
      </c>
      <c r="E329" s="185" t="s">
        <v>101</v>
      </c>
      <c r="F329" s="185" t="s">
        <v>96</v>
      </c>
      <c r="G329" s="136"/>
      <c r="H329" s="136">
        <v>1330.8</v>
      </c>
      <c r="I329" s="140">
        <v>630.734</v>
      </c>
      <c r="J329" s="270"/>
    </row>
    <row r="330" spans="1:10" ht="15.75" customHeight="1">
      <c r="A330" s="185"/>
      <c r="B330" s="272"/>
      <c r="C330" s="185"/>
      <c r="D330" s="185"/>
      <c r="E330" s="185"/>
      <c r="F330" s="185"/>
      <c r="G330" s="136"/>
      <c r="H330" s="136">
        <v>1330.8</v>
      </c>
      <c r="I330" s="140">
        <v>1330.69049</v>
      </c>
      <c r="J330" s="270"/>
    </row>
    <row r="331" spans="1:10" ht="60" customHeight="1">
      <c r="A331" s="185"/>
      <c r="B331" s="272"/>
      <c r="C331" s="185"/>
      <c r="D331" s="185"/>
      <c r="E331" s="185"/>
      <c r="F331" s="185"/>
      <c r="G331" s="136"/>
      <c r="H331" s="136"/>
      <c r="I331" s="136"/>
      <c r="J331" s="270"/>
    </row>
    <row r="332" spans="1:10" ht="16.5" customHeight="1">
      <c r="A332" s="185" t="s">
        <v>333</v>
      </c>
      <c r="B332" s="272" t="s">
        <v>452</v>
      </c>
      <c r="C332" s="185" t="s">
        <v>102</v>
      </c>
      <c r="D332" s="185" t="s">
        <v>108</v>
      </c>
      <c r="E332" s="185" t="s">
        <v>101</v>
      </c>
      <c r="F332" s="185" t="s">
        <v>96</v>
      </c>
      <c r="G332" s="136"/>
      <c r="H332" s="136">
        <v>3051.7</v>
      </c>
      <c r="I332" s="136">
        <v>3051.7</v>
      </c>
      <c r="J332" s="270"/>
    </row>
    <row r="333" spans="1:10" ht="15.75" customHeight="1">
      <c r="A333" s="185"/>
      <c r="B333" s="272"/>
      <c r="C333" s="185"/>
      <c r="D333" s="185"/>
      <c r="E333" s="185"/>
      <c r="F333" s="185"/>
      <c r="G333" s="136"/>
      <c r="H333" s="136">
        <v>3051.7</v>
      </c>
      <c r="I333" s="136">
        <v>3300</v>
      </c>
      <c r="J333" s="270"/>
    </row>
    <row r="334" spans="1:10" ht="61.5" customHeight="1">
      <c r="A334" s="185"/>
      <c r="B334" s="272"/>
      <c r="C334" s="185"/>
      <c r="D334" s="185"/>
      <c r="E334" s="185"/>
      <c r="F334" s="185"/>
      <c r="G334" s="136"/>
      <c r="H334" s="136"/>
      <c r="I334" s="136"/>
      <c r="J334" s="270"/>
    </row>
    <row r="335" spans="1:10" ht="15.75" customHeight="1">
      <c r="A335" s="185" t="s">
        <v>214</v>
      </c>
      <c r="B335" s="272" t="s">
        <v>283</v>
      </c>
      <c r="C335" s="185" t="s">
        <v>102</v>
      </c>
      <c r="D335" s="185" t="s">
        <v>108</v>
      </c>
      <c r="E335" s="185" t="s">
        <v>101</v>
      </c>
      <c r="F335" s="185" t="s">
        <v>96</v>
      </c>
      <c r="G335" s="136"/>
      <c r="H335" s="136">
        <v>10096</v>
      </c>
      <c r="I335" s="136">
        <v>10096</v>
      </c>
      <c r="J335" s="270"/>
    </row>
    <row r="336" spans="1:10" ht="15.75" customHeight="1">
      <c r="A336" s="185"/>
      <c r="B336" s="272"/>
      <c r="C336" s="185"/>
      <c r="D336" s="185"/>
      <c r="E336" s="185"/>
      <c r="F336" s="185"/>
      <c r="G336" s="136"/>
      <c r="H336" s="136">
        <v>10096</v>
      </c>
      <c r="I336" s="136">
        <v>12104.87197</v>
      </c>
      <c r="J336" s="270"/>
    </row>
    <row r="337" spans="1:10" ht="60" customHeight="1">
      <c r="A337" s="185"/>
      <c r="B337" s="272"/>
      <c r="C337" s="185"/>
      <c r="D337" s="185"/>
      <c r="E337" s="185"/>
      <c r="F337" s="185"/>
      <c r="G337" s="136"/>
      <c r="H337" s="136"/>
      <c r="I337" s="136"/>
      <c r="J337" s="270"/>
    </row>
    <row r="338" spans="1:10" ht="15.75" customHeight="1">
      <c r="A338" s="185" t="s">
        <v>215</v>
      </c>
      <c r="B338" s="272" t="s">
        <v>284</v>
      </c>
      <c r="C338" s="185" t="s">
        <v>102</v>
      </c>
      <c r="D338" s="185" t="s">
        <v>108</v>
      </c>
      <c r="E338" s="185" t="s">
        <v>101</v>
      </c>
      <c r="F338" s="185" t="s">
        <v>96</v>
      </c>
      <c r="G338" s="136"/>
      <c r="H338" s="136">
        <v>11902.8</v>
      </c>
      <c r="I338" s="136">
        <v>11902.8</v>
      </c>
      <c r="J338" s="270"/>
    </row>
    <row r="339" spans="1:10" ht="15.75" customHeight="1">
      <c r="A339" s="185"/>
      <c r="B339" s="272"/>
      <c r="C339" s="185"/>
      <c r="D339" s="185"/>
      <c r="E339" s="185"/>
      <c r="F339" s="185"/>
      <c r="G339" s="136"/>
      <c r="H339" s="136">
        <v>11902.8</v>
      </c>
      <c r="I339" s="136">
        <v>11903.8</v>
      </c>
      <c r="J339" s="270"/>
    </row>
    <row r="340" spans="1:10" ht="60" customHeight="1">
      <c r="A340" s="185"/>
      <c r="B340" s="272"/>
      <c r="C340" s="185"/>
      <c r="D340" s="185"/>
      <c r="E340" s="185"/>
      <c r="F340" s="185"/>
      <c r="G340" s="136"/>
      <c r="H340" s="136"/>
      <c r="I340" s="136"/>
      <c r="J340" s="270"/>
    </row>
    <row r="341" spans="1:10" ht="17.25" customHeight="1">
      <c r="A341" s="185" t="s">
        <v>334</v>
      </c>
      <c r="B341" s="272" t="s">
        <v>332</v>
      </c>
      <c r="C341" s="185" t="s">
        <v>102</v>
      </c>
      <c r="D341" s="185" t="s">
        <v>108</v>
      </c>
      <c r="E341" s="185" t="s">
        <v>101</v>
      </c>
      <c r="F341" s="185" t="s">
        <v>96</v>
      </c>
      <c r="G341" s="136"/>
      <c r="H341" s="136">
        <v>6910.7</v>
      </c>
      <c r="I341" s="136">
        <v>0</v>
      </c>
      <c r="J341" s="270"/>
    </row>
    <row r="342" spans="1:10" ht="17.25" customHeight="1">
      <c r="A342" s="185"/>
      <c r="B342" s="272"/>
      <c r="C342" s="185"/>
      <c r="D342" s="185"/>
      <c r="E342" s="185"/>
      <c r="F342" s="185"/>
      <c r="G342" s="136"/>
      <c r="H342" s="136">
        <v>6910.7</v>
      </c>
      <c r="I342" s="136">
        <v>0</v>
      </c>
      <c r="J342" s="270"/>
    </row>
    <row r="343" spans="1:10" ht="60.75" customHeight="1">
      <c r="A343" s="185"/>
      <c r="B343" s="272"/>
      <c r="C343" s="185"/>
      <c r="D343" s="185"/>
      <c r="E343" s="185"/>
      <c r="F343" s="185"/>
      <c r="G343" s="136"/>
      <c r="H343" s="136"/>
      <c r="I343" s="136"/>
      <c r="J343" s="270"/>
    </row>
    <row r="344" spans="1:10" ht="15.75" customHeight="1">
      <c r="A344" s="185" t="s">
        <v>216</v>
      </c>
      <c r="B344" s="272" t="s">
        <v>285</v>
      </c>
      <c r="C344" s="185" t="s">
        <v>102</v>
      </c>
      <c r="D344" s="185" t="s">
        <v>108</v>
      </c>
      <c r="E344" s="185" t="s">
        <v>101</v>
      </c>
      <c r="F344" s="185" t="s">
        <v>96</v>
      </c>
      <c r="G344" s="136"/>
      <c r="H344" s="136">
        <v>8431.7</v>
      </c>
      <c r="I344" s="140">
        <v>8425.27164</v>
      </c>
      <c r="J344" s="270"/>
    </row>
    <row r="345" spans="1:10" ht="15.75" customHeight="1">
      <c r="A345" s="185"/>
      <c r="B345" s="272"/>
      <c r="C345" s="185"/>
      <c r="D345" s="185"/>
      <c r="E345" s="185"/>
      <c r="F345" s="185"/>
      <c r="G345" s="136"/>
      <c r="H345" s="136">
        <v>8431.7</v>
      </c>
      <c r="I345" s="136">
        <v>8431.71</v>
      </c>
      <c r="J345" s="270"/>
    </row>
    <row r="346" spans="1:10" ht="60" customHeight="1">
      <c r="A346" s="185"/>
      <c r="B346" s="272"/>
      <c r="C346" s="185"/>
      <c r="D346" s="185"/>
      <c r="E346" s="185"/>
      <c r="F346" s="185"/>
      <c r="G346" s="136"/>
      <c r="H346" s="136"/>
      <c r="I346" s="136"/>
      <c r="J346" s="270"/>
    </row>
    <row r="347" spans="1:10" ht="15.75" customHeight="1">
      <c r="A347" s="185" t="s">
        <v>217</v>
      </c>
      <c r="B347" s="272" t="s">
        <v>286</v>
      </c>
      <c r="C347" s="185" t="s">
        <v>102</v>
      </c>
      <c r="D347" s="185" t="s">
        <v>108</v>
      </c>
      <c r="E347" s="185" t="s">
        <v>101</v>
      </c>
      <c r="F347" s="185" t="s">
        <v>96</v>
      </c>
      <c r="G347" s="136"/>
      <c r="H347" s="136">
        <v>8243.4</v>
      </c>
      <c r="I347" s="136">
        <v>8243.365</v>
      </c>
      <c r="J347" s="270"/>
    </row>
    <row r="348" spans="1:10" ht="15.75" customHeight="1">
      <c r="A348" s="185"/>
      <c r="B348" s="272"/>
      <c r="C348" s="185"/>
      <c r="D348" s="185"/>
      <c r="E348" s="185"/>
      <c r="F348" s="185"/>
      <c r="G348" s="136"/>
      <c r="H348" s="136">
        <v>8243.4</v>
      </c>
      <c r="I348" s="136">
        <v>6349.746</v>
      </c>
      <c r="J348" s="270"/>
    </row>
    <row r="349" spans="1:10" ht="60" customHeight="1">
      <c r="A349" s="185"/>
      <c r="B349" s="272"/>
      <c r="C349" s="185"/>
      <c r="D349" s="185"/>
      <c r="E349" s="185"/>
      <c r="F349" s="185"/>
      <c r="G349" s="136"/>
      <c r="H349" s="136"/>
      <c r="I349" s="136"/>
      <c r="J349" s="270"/>
    </row>
    <row r="350" spans="1:10" ht="15.75" customHeight="1">
      <c r="A350" s="185" t="s">
        <v>218</v>
      </c>
      <c r="B350" s="272" t="s">
        <v>287</v>
      </c>
      <c r="C350" s="185" t="s">
        <v>102</v>
      </c>
      <c r="D350" s="185" t="s">
        <v>108</v>
      </c>
      <c r="E350" s="185" t="s">
        <v>101</v>
      </c>
      <c r="F350" s="185" t="s">
        <v>96</v>
      </c>
      <c r="G350" s="136"/>
      <c r="H350" s="136">
        <v>6869.5</v>
      </c>
      <c r="I350" s="136">
        <v>6869.5</v>
      </c>
      <c r="J350" s="270"/>
    </row>
    <row r="351" spans="1:10" ht="15.75" customHeight="1">
      <c r="A351" s="185"/>
      <c r="B351" s="272"/>
      <c r="C351" s="185"/>
      <c r="D351" s="185"/>
      <c r="E351" s="185"/>
      <c r="F351" s="185"/>
      <c r="G351" s="136"/>
      <c r="H351" s="136">
        <v>6869.5</v>
      </c>
      <c r="I351" s="136">
        <v>5900</v>
      </c>
      <c r="J351" s="270"/>
    </row>
    <row r="352" spans="1:10" ht="60" customHeight="1">
      <c r="A352" s="185"/>
      <c r="B352" s="272"/>
      <c r="C352" s="185"/>
      <c r="D352" s="185"/>
      <c r="E352" s="185"/>
      <c r="F352" s="185"/>
      <c r="G352" s="136"/>
      <c r="H352" s="136"/>
      <c r="I352" s="136"/>
      <c r="J352" s="270"/>
    </row>
    <row r="353" spans="1:10" ht="15.75" customHeight="1">
      <c r="A353" s="185" t="s">
        <v>219</v>
      </c>
      <c r="B353" s="272" t="s">
        <v>288</v>
      </c>
      <c r="C353" s="185" t="s">
        <v>102</v>
      </c>
      <c r="D353" s="185" t="s">
        <v>108</v>
      </c>
      <c r="E353" s="185" t="s">
        <v>101</v>
      </c>
      <c r="F353" s="185" t="s">
        <v>96</v>
      </c>
      <c r="G353" s="136"/>
      <c r="H353" s="136">
        <v>13371.2</v>
      </c>
      <c r="I353" s="136">
        <v>13308.25416</v>
      </c>
      <c r="J353" s="270"/>
    </row>
    <row r="354" spans="1:10" ht="15.75" customHeight="1">
      <c r="A354" s="185"/>
      <c r="B354" s="272"/>
      <c r="C354" s="185"/>
      <c r="D354" s="185"/>
      <c r="E354" s="185"/>
      <c r="F354" s="185"/>
      <c r="G354" s="136"/>
      <c r="H354" s="136">
        <v>13371.2</v>
      </c>
      <c r="I354" s="140">
        <v>12406.23885</v>
      </c>
      <c r="J354" s="270"/>
    </row>
    <row r="355" spans="1:10" ht="60" customHeight="1">
      <c r="A355" s="185"/>
      <c r="B355" s="272"/>
      <c r="C355" s="185"/>
      <c r="D355" s="185"/>
      <c r="E355" s="185"/>
      <c r="F355" s="185"/>
      <c r="G355" s="136"/>
      <c r="H355" s="136"/>
      <c r="I355" s="136"/>
      <c r="J355" s="270"/>
    </row>
    <row r="356" spans="1:10" ht="15.75" customHeight="1">
      <c r="A356" s="185" t="s">
        <v>220</v>
      </c>
      <c r="B356" s="272" t="s">
        <v>289</v>
      </c>
      <c r="C356" s="185" t="s">
        <v>102</v>
      </c>
      <c r="D356" s="185" t="s">
        <v>108</v>
      </c>
      <c r="E356" s="185" t="s">
        <v>101</v>
      </c>
      <c r="F356" s="185" t="s">
        <v>96</v>
      </c>
      <c r="G356" s="136"/>
      <c r="H356" s="136">
        <v>14583.8</v>
      </c>
      <c r="I356" s="136">
        <v>14583.8</v>
      </c>
      <c r="J356" s="270"/>
    </row>
    <row r="357" spans="1:10" ht="15.75" customHeight="1">
      <c r="A357" s="185"/>
      <c r="B357" s="272"/>
      <c r="C357" s="185"/>
      <c r="D357" s="185"/>
      <c r="E357" s="185"/>
      <c r="F357" s="185"/>
      <c r="G357" s="136"/>
      <c r="H357" s="136">
        <v>15179.1</v>
      </c>
      <c r="I357" s="136">
        <v>13598.1548</v>
      </c>
      <c r="J357" s="270"/>
    </row>
    <row r="358" spans="1:10" ht="60" customHeight="1">
      <c r="A358" s="185"/>
      <c r="B358" s="272"/>
      <c r="C358" s="185"/>
      <c r="D358" s="185"/>
      <c r="E358" s="185"/>
      <c r="F358" s="185"/>
      <c r="G358" s="136"/>
      <c r="H358" s="136"/>
      <c r="I358" s="136"/>
      <c r="J358" s="270"/>
    </row>
    <row r="359" spans="1:10" ht="15.75" customHeight="1">
      <c r="A359" s="185" t="s">
        <v>221</v>
      </c>
      <c r="B359" s="272" t="s">
        <v>290</v>
      </c>
      <c r="C359" s="185" t="s">
        <v>102</v>
      </c>
      <c r="D359" s="185" t="s">
        <v>108</v>
      </c>
      <c r="E359" s="185" t="s">
        <v>101</v>
      </c>
      <c r="F359" s="185" t="s">
        <v>96</v>
      </c>
      <c r="G359" s="136"/>
      <c r="H359" s="136">
        <v>8956.4</v>
      </c>
      <c r="I359" s="136">
        <v>8889.71555</v>
      </c>
      <c r="J359" s="270"/>
    </row>
    <row r="360" spans="1:10" ht="15.75" customHeight="1">
      <c r="A360" s="185"/>
      <c r="B360" s="272"/>
      <c r="C360" s="185"/>
      <c r="D360" s="185"/>
      <c r="E360" s="185"/>
      <c r="F360" s="185"/>
      <c r="G360" s="136"/>
      <c r="H360" s="136">
        <v>8956.4</v>
      </c>
      <c r="I360" s="140">
        <v>8891.93957</v>
      </c>
      <c r="J360" s="270"/>
    </row>
    <row r="361" spans="1:10" ht="60" customHeight="1">
      <c r="A361" s="185"/>
      <c r="B361" s="272"/>
      <c r="C361" s="185"/>
      <c r="D361" s="185"/>
      <c r="E361" s="185"/>
      <c r="F361" s="185"/>
      <c r="G361" s="136"/>
      <c r="H361" s="136"/>
      <c r="I361" s="136"/>
      <c r="J361" s="270"/>
    </row>
    <row r="362" spans="1:10" ht="15.75" customHeight="1">
      <c r="A362" s="185" t="s">
        <v>222</v>
      </c>
      <c r="B362" s="272" t="s">
        <v>291</v>
      </c>
      <c r="C362" s="185" t="s">
        <v>102</v>
      </c>
      <c r="D362" s="185" t="s">
        <v>108</v>
      </c>
      <c r="E362" s="185" t="s">
        <v>101</v>
      </c>
      <c r="F362" s="185" t="s">
        <v>96</v>
      </c>
      <c r="G362" s="136"/>
      <c r="H362" s="136">
        <v>13988</v>
      </c>
      <c r="I362" s="136">
        <v>13988</v>
      </c>
      <c r="J362" s="270"/>
    </row>
    <row r="363" spans="1:10" ht="15.75" customHeight="1">
      <c r="A363" s="185"/>
      <c r="B363" s="272"/>
      <c r="C363" s="185"/>
      <c r="D363" s="185"/>
      <c r="E363" s="185"/>
      <c r="F363" s="185"/>
      <c r="G363" s="136"/>
      <c r="H363" s="136">
        <v>13987.9</v>
      </c>
      <c r="I363" s="136">
        <v>13988</v>
      </c>
      <c r="J363" s="270"/>
    </row>
    <row r="364" spans="1:10" ht="60" customHeight="1">
      <c r="A364" s="185"/>
      <c r="B364" s="272"/>
      <c r="C364" s="185"/>
      <c r="D364" s="185"/>
      <c r="E364" s="185"/>
      <c r="F364" s="185"/>
      <c r="G364" s="136"/>
      <c r="H364" s="136"/>
      <c r="I364" s="136"/>
      <c r="J364" s="270"/>
    </row>
    <row r="365" spans="1:10" ht="15.75" customHeight="1">
      <c r="A365" s="185" t="s">
        <v>223</v>
      </c>
      <c r="B365" s="272" t="s">
        <v>292</v>
      </c>
      <c r="C365" s="185" t="s">
        <v>102</v>
      </c>
      <c r="D365" s="185" t="s">
        <v>108</v>
      </c>
      <c r="E365" s="185" t="s">
        <v>101</v>
      </c>
      <c r="F365" s="185" t="s">
        <v>96</v>
      </c>
      <c r="G365" s="136"/>
      <c r="H365" s="136">
        <v>10531.1</v>
      </c>
      <c r="I365" s="136">
        <v>10431.056</v>
      </c>
      <c r="J365" s="270"/>
    </row>
    <row r="366" spans="1:10" ht="15.75" customHeight="1">
      <c r="A366" s="185"/>
      <c r="B366" s="272"/>
      <c r="C366" s="185"/>
      <c r="D366" s="185"/>
      <c r="E366" s="185"/>
      <c r="F366" s="185"/>
      <c r="G366" s="136"/>
      <c r="H366" s="136">
        <v>10531.1</v>
      </c>
      <c r="I366" s="140">
        <v>10494.07666</v>
      </c>
      <c r="J366" s="270"/>
    </row>
    <row r="367" spans="1:10" ht="60" customHeight="1">
      <c r="A367" s="185"/>
      <c r="B367" s="272"/>
      <c r="C367" s="185"/>
      <c r="D367" s="185"/>
      <c r="E367" s="185"/>
      <c r="F367" s="185"/>
      <c r="G367" s="136"/>
      <c r="H367" s="136"/>
      <c r="I367" s="136"/>
      <c r="J367" s="270"/>
    </row>
    <row r="368" spans="1:10" ht="15.75" customHeight="1">
      <c r="A368" s="185" t="s">
        <v>224</v>
      </c>
      <c r="B368" s="272" t="s">
        <v>293</v>
      </c>
      <c r="C368" s="185" t="s">
        <v>102</v>
      </c>
      <c r="D368" s="185" t="s">
        <v>108</v>
      </c>
      <c r="E368" s="185" t="s">
        <v>101</v>
      </c>
      <c r="F368" s="185" t="s">
        <v>96</v>
      </c>
      <c r="G368" s="136"/>
      <c r="H368" s="136">
        <v>3396.3</v>
      </c>
      <c r="I368" s="136">
        <v>3395.61963</v>
      </c>
      <c r="J368" s="270"/>
    </row>
    <row r="369" spans="1:10" ht="15.75" customHeight="1">
      <c r="A369" s="185"/>
      <c r="B369" s="272"/>
      <c r="C369" s="185"/>
      <c r="D369" s="185"/>
      <c r="E369" s="185"/>
      <c r="F369" s="185"/>
      <c r="G369" s="136"/>
      <c r="H369" s="136">
        <v>3396.3</v>
      </c>
      <c r="I369" s="140">
        <v>3044.47402</v>
      </c>
      <c r="J369" s="270"/>
    </row>
    <row r="370" spans="1:10" ht="60" customHeight="1">
      <c r="A370" s="185"/>
      <c r="B370" s="272"/>
      <c r="C370" s="185"/>
      <c r="D370" s="185"/>
      <c r="E370" s="185"/>
      <c r="F370" s="185"/>
      <c r="G370" s="136"/>
      <c r="H370" s="136"/>
      <c r="I370" s="136"/>
      <c r="J370" s="270"/>
    </row>
    <row r="371" spans="1:10" ht="15.75" customHeight="1">
      <c r="A371" s="185" t="s">
        <v>225</v>
      </c>
      <c r="B371" s="272" t="s">
        <v>294</v>
      </c>
      <c r="C371" s="185" t="s">
        <v>102</v>
      </c>
      <c r="D371" s="185" t="s">
        <v>108</v>
      </c>
      <c r="E371" s="185" t="s">
        <v>101</v>
      </c>
      <c r="F371" s="185" t="s">
        <v>96</v>
      </c>
      <c r="G371" s="136"/>
      <c r="H371" s="136">
        <v>541.2</v>
      </c>
      <c r="I371" s="136">
        <v>541.2</v>
      </c>
      <c r="J371" s="270"/>
    </row>
    <row r="372" spans="1:10" ht="15.75" customHeight="1">
      <c r="A372" s="185"/>
      <c r="B372" s="272"/>
      <c r="C372" s="185"/>
      <c r="D372" s="185"/>
      <c r="E372" s="185"/>
      <c r="F372" s="185"/>
      <c r="G372" s="136"/>
      <c r="H372" s="136">
        <v>2165</v>
      </c>
      <c r="I372" s="140">
        <v>2165</v>
      </c>
      <c r="J372" s="270"/>
    </row>
    <row r="373" spans="1:10" ht="60" customHeight="1">
      <c r="A373" s="185"/>
      <c r="B373" s="272"/>
      <c r="C373" s="185"/>
      <c r="D373" s="185"/>
      <c r="E373" s="185"/>
      <c r="F373" s="185"/>
      <c r="G373" s="136"/>
      <c r="H373" s="136"/>
      <c r="I373" s="136"/>
      <c r="J373" s="270"/>
    </row>
    <row r="374" spans="1:10" ht="15.75" customHeight="1">
      <c r="A374" s="185" t="s">
        <v>226</v>
      </c>
      <c r="B374" s="272" t="s">
        <v>295</v>
      </c>
      <c r="C374" s="185" t="s">
        <v>102</v>
      </c>
      <c r="D374" s="185" t="s">
        <v>108</v>
      </c>
      <c r="E374" s="185" t="s">
        <v>101</v>
      </c>
      <c r="F374" s="185" t="s">
        <v>96</v>
      </c>
      <c r="G374" s="136"/>
      <c r="H374" s="136">
        <v>10730.7</v>
      </c>
      <c r="I374" s="136">
        <v>10730.7</v>
      </c>
      <c r="J374" s="270"/>
    </row>
    <row r="375" spans="1:10" ht="15.75" customHeight="1">
      <c r="A375" s="185"/>
      <c r="B375" s="272"/>
      <c r="C375" s="185"/>
      <c r="D375" s="185"/>
      <c r="E375" s="185"/>
      <c r="F375" s="185"/>
      <c r="G375" s="136"/>
      <c r="H375" s="136">
        <v>10730.7</v>
      </c>
      <c r="I375" s="136">
        <v>12876.0055</v>
      </c>
      <c r="J375" s="270"/>
    </row>
    <row r="376" spans="1:10" ht="60" customHeight="1">
      <c r="A376" s="185"/>
      <c r="B376" s="272"/>
      <c r="C376" s="185"/>
      <c r="D376" s="185"/>
      <c r="E376" s="185"/>
      <c r="F376" s="185"/>
      <c r="G376" s="136"/>
      <c r="H376" s="136"/>
      <c r="I376" s="136"/>
      <c r="J376" s="270"/>
    </row>
    <row r="377" spans="1:10" ht="15.75" customHeight="1">
      <c r="A377" s="185" t="s">
        <v>227</v>
      </c>
      <c r="B377" s="272" t="s">
        <v>296</v>
      </c>
      <c r="C377" s="185" t="s">
        <v>102</v>
      </c>
      <c r="D377" s="185" t="s">
        <v>108</v>
      </c>
      <c r="E377" s="185" t="s">
        <v>101</v>
      </c>
      <c r="F377" s="185" t="s">
        <v>96</v>
      </c>
      <c r="G377" s="136"/>
      <c r="H377" s="136">
        <v>6863.1</v>
      </c>
      <c r="I377" s="140">
        <v>0</v>
      </c>
      <c r="J377" s="270"/>
    </row>
    <row r="378" spans="1:10" ht="15.75" customHeight="1">
      <c r="A378" s="185"/>
      <c r="B378" s="272"/>
      <c r="C378" s="185"/>
      <c r="D378" s="185"/>
      <c r="E378" s="185"/>
      <c r="F378" s="185"/>
      <c r="G378" s="136"/>
      <c r="H378" s="136">
        <v>6863.1</v>
      </c>
      <c r="I378" s="140">
        <v>9545</v>
      </c>
      <c r="J378" s="270"/>
    </row>
    <row r="379" spans="1:10" ht="60" customHeight="1">
      <c r="A379" s="185"/>
      <c r="B379" s="272"/>
      <c r="C379" s="185"/>
      <c r="D379" s="185"/>
      <c r="E379" s="185"/>
      <c r="F379" s="185"/>
      <c r="G379" s="136"/>
      <c r="H379" s="136"/>
      <c r="I379" s="136"/>
      <c r="J379" s="270"/>
    </row>
    <row r="380" spans="1:10" ht="15.75" customHeight="1">
      <c r="A380" s="185" t="s">
        <v>335</v>
      </c>
      <c r="B380" s="272" t="s">
        <v>331</v>
      </c>
      <c r="C380" s="185" t="s">
        <v>102</v>
      </c>
      <c r="D380" s="185" t="s">
        <v>108</v>
      </c>
      <c r="E380" s="185" t="s">
        <v>101</v>
      </c>
      <c r="F380" s="185" t="s">
        <v>96</v>
      </c>
      <c r="G380" s="136"/>
      <c r="H380" s="136">
        <v>2666.7</v>
      </c>
      <c r="I380" s="136">
        <v>2666.684</v>
      </c>
      <c r="J380" s="270"/>
    </row>
    <row r="381" spans="1:10" ht="15.75" customHeight="1">
      <c r="A381" s="185"/>
      <c r="B381" s="272"/>
      <c r="C381" s="185"/>
      <c r="D381" s="185"/>
      <c r="E381" s="185"/>
      <c r="F381" s="185"/>
      <c r="G381" s="136"/>
      <c r="H381" s="136">
        <v>6857.3</v>
      </c>
      <c r="I381" s="136">
        <v>6751.67</v>
      </c>
      <c r="J381" s="270"/>
    </row>
    <row r="382" spans="1:10" ht="60" customHeight="1">
      <c r="A382" s="185"/>
      <c r="B382" s="272"/>
      <c r="C382" s="185"/>
      <c r="D382" s="185"/>
      <c r="E382" s="185"/>
      <c r="F382" s="185"/>
      <c r="G382" s="136"/>
      <c r="H382" s="136"/>
      <c r="I382" s="136"/>
      <c r="J382" s="270"/>
    </row>
    <row r="383" spans="1:10" ht="15.75" customHeight="1">
      <c r="A383" s="185" t="s">
        <v>336</v>
      </c>
      <c r="B383" s="272" t="s">
        <v>297</v>
      </c>
      <c r="C383" s="185" t="s">
        <v>102</v>
      </c>
      <c r="D383" s="185" t="s">
        <v>108</v>
      </c>
      <c r="E383" s="185" t="s">
        <v>101</v>
      </c>
      <c r="F383" s="185" t="s">
        <v>96</v>
      </c>
      <c r="G383" s="136"/>
      <c r="H383" s="136">
        <v>4238.3</v>
      </c>
      <c r="I383" s="136">
        <v>4237.965</v>
      </c>
      <c r="J383" s="270"/>
    </row>
    <row r="384" spans="1:10" ht="15.75" customHeight="1">
      <c r="A384" s="185"/>
      <c r="B384" s="272"/>
      <c r="C384" s="185"/>
      <c r="D384" s="185"/>
      <c r="E384" s="185"/>
      <c r="F384" s="185"/>
      <c r="G384" s="136"/>
      <c r="H384" s="136">
        <v>4238.3</v>
      </c>
      <c r="I384" s="136">
        <v>4986.7</v>
      </c>
      <c r="J384" s="270"/>
    </row>
    <row r="385" spans="1:10" ht="60" customHeight="1">
      <c r="A385" s="185"/>
      <c r="B385" s="272"/>
      <c r="C385" s="185"/>
      <c r="D385" s="185"/>
      <c r="E385" s="185"/>
      <c r="F385" s="185"/>
      <c r="G385" s="136"/>
      <c r="H385" s="136"/>
      <c r="I385" s="136"/>
      <c r="J385" s="270"/>
    </row>
    <row r="386" spans="1:10" ht="15.75" customHeight="1">
      <c r="A386" s="185" t="s">
        <v>337</v>
      </c>
      <c r="B386" s="272" t="s">
        <v>298</v>
      </c>
      <c r="C386" s="185" t="s">
        <v>102</v>
      </c>
      <c r="D386" s="185" t="s">
        <v>108</v>
      </c>
      <c r="E386" s="185" t="s">
        <v>101</v>
      </c>
      <c r="F386" s="185" t="s">
        <v>96</v>
      </c>
      <c r="G386" s="136"/>
      <c r="H386" s="136">
        <v>419.3</v>
      </c>
      <c r="I386" s="136">
        <v>419.3</v>
      </c>
      <c r="J386" s="270"/>
    </row>
    <row r="387" spans="1:10" ht="15.75" customHeight="1">
      <c r="A387" s="185"/>
      <c r="B387" s="272"/>
      <c r="C387" s="185"/>
      <c r="D387" s="185"/>
      <c r="E387" s="185"/>
      <c r="F387" s="185"/>
      <c r="G387" s="136"/>
      <c r="H387" s="136">
        <v>1257.9</v>
      </c>
      <c r="I387" s="136">
        <v>1329.99915</v>
      </c>
      <c r="J387" s="270"/>
    </row>
    <row r="388" spans="1:10" ht="60" customHeight="1">
      <c r="A388" s="185"/>
      <c r="B388" s="272"/>
      <c r="C388" s="185"/>
      <c r="D388" s="185"/>
      <c r="E388" s="185"/>
      <c r="F388" s="185"/>
      <c r="G388" s="136"/>
      <c r="H388" s="136"/>
      <c r="I388" s="136"/>
      <c r="J388" s="270"/>
    </row>
    <row r="389" spans="1:10" ht="15.75" customHeight="1">
      <c r="A389" s="185" t="s">
        <v>338</v>
      </c>
      <c r="B389" s="272" t="s">
        <v>330</v>
      </c>
      <c r="C389" s="185" t="s">
        <v>102</v>
      </c>
      <c r="D389" s="185" t="s">
        <v>108</v>
      </c>
      <c r="E389" s="185" t="s">
        <v>101</v>
      </c>
      <c r="F389" s="185" t="s">
        <v>96</v>
      </c>
      <c r="G389" s="136"/>
      <c r="H389" s="136">
        <v>111.4</v>
      </c>
      <c r="I389" s="140">
        <v>111.4</v>
      </c>
      <c r="J389" s="270"/>
    </row>
    <row r="390" spans="1:10" ht="15.75" customHeight="1">
      <c r="A390" s="185"/>
      <c r="B390" s="272"/>
      <c r="C390" s="185"/>
      <c r="D390" s="185"/>
      <c r="E390" s="185"/>
      <c r="F390" s="185"/>
      <c r="G390" s="136"/>
      <c r="H390" s="136">
        <v>745.2</v>
      </c>
      <c r="I390" s="140">
        <v>880</v>
      </c>
      <c r="J390" s="270"/>
    </row>
    <row r="391" spans="1:10" ht="67.5" customHeight="1">
      <c r="A391" s="185"/>
      <c r="B391" s="272"/>
      <c r="C391" s="185"/>
      <c r="D391" s="185"/>
      <c r="E391" s="185"/>
      <c r="F391" s="185"/>
      <c r="G391" s="136"/>
      <c r="H391" s="136"/>
      <c r="I391" s="136"/>
      <c r="J391" s="271"/>
    </row>
    <row r="392" spans="1:10" s="104" customFormat="1" ht="15.75" customHeight="1">
      <c r="A392" s="273" t="s">
        <v>153</v>
      </c>
      <c r="B392" s="275" t="s">
        <v>150</v>
      </c>
      <c r="C392" s="275"/>
      <c r="D392" s="275"/>
      <c r="E392" s="275"/>
      <c r="F392" s="275"/>
      <c r="G392" s="139">
        <v>517006</v>
      </c>
      <c r="H392" s="139">
        <v>80000</v>
      </c>
      <c r="I392" s="139">
        <f>I396+I399+I402+I405</f>
        <v>80000</v>
      </c>
      <c r="J392" s="277" t="s">
        <v>467</v>
      </c>
    </row>
    <row r="393" spans="1:10" s="104" customFormat="1" ht="15.75" customHeight="1">
      <c r="A393" s="273"/>
      <c r="B393" s="275"/>
      <c r="C393" s="275"/>
      <c r="D393" s="275"/>
      <c r="E393" s="275"/>
      <c r="F393" s="275"/>
      <c r="G393" s="139"/>
      <c r="H393" s="139"/>
      <c r="I393" s="139">
        <f>I397+I400+I403+I406</f>
        <v>0</v>
      </c>
      <c r="J393" s="277"/>
    </row>
    <row r="394" spans="1:10" s="104" customFormat="1" ht="15" customHeight="1">
      <c r="A394" s="273"/>
      <c r="B394" s="275"/>
      <c r="C394" s="275"/>
      <c r="D394" s="275"/>
      <c r="E394" s="275"/>
      <c r="F394" s="275"/>
      <c r="G394" s="139"/>
      <c r="H394" s="139"/>
      <c r="I394" s="139">
        <f>I398+I401+I404+I407</f>
        <v>0</v>
      </c>
      <c r="J394" s="277"/>
    </row>
    <row r="395" spans="1:10" s="104" customFormat="1" ht="15.75" customHeight="1">
      <c r="A395" s="274"/>
      <c r="B395" s="280" t="s">
        <v>48</v>
      </c>
      <c r="C395" s="280"/>
      <c r="D395" s="280"/>
      <c r="E395" s="280"/>
      <c r="F395" s="280"/>
      <c r="G395" s="139">
        <f>G396+G399+G402+G405</f>
        <v>517006</v>
      </c>
      <c r="H395" s="139">
        <f>H396+H399+H402+H405</f>
        <v>80000</v>
      </c>
      <c r="I395" s="139">
        <f>I392+I393+I394</f>
        <v>80000</v>
      </c>
      <c r="J395" s="277"/>
    </row>
    <row r="396" spans="1:10" ht="15.75" customHeight="1">
      <c r="A396" s="185" t="s">
        <v>154</v>
      </c>
      <c r="B396" s="281" t="s">
        <v>235</v>
      </c>
      <c r="C396" s="185" t="s">
        <v>106</v>
      </c>
      <c r="D396" s="185" t="s">
        <v>100</v>
      </c>
      <c r="E396" s="185" t="s">
        <v>101</v>
      </c>
      <c r="F396" s="279" t="s">
        <v>155</v>
      </c>
      <c r="G396" s="136">
        <v>103401</v>
      </c>
      <c r="H396" s="136">
        <v>25000</v>
      </c>
      <c r="I396" s="140">
        <v>25000</v>
      </c>
      <c r="J396" s="277"/>
    </row>
    <row r="397" spans="1:10" ht="15.75" customHeight="1">
      <c r="A397" s="185"/>
      <c r="B397" s="281"/>
      <c r="C397" s="185"/>
      <c r="D397" s="185"/>
      <c r="E397" s="185"/>
      <c r="F397" s="279"/>
      <c r="G397" s="136"/>
      <c r="H397" s="136"/>
      <c r="I397" s="140"/>
      <c r="J397" s="277"/>
    </row>
    <row r="398" spans="1:10" ht="32.25" customHeight="1">
      <c r="A398" s="185"/>
      <c r="B398" s="281"/>
      <c r="C398" s="185"/>
      <c r="D398" s="185"/>
      <c r="E398" s="185"/>
      <c r="F398" s="279"/>
      <c r="G398" s="136"/>
      <c r="H398" s="136"/>
      <c r="I398" s="136"/>
      <c r="J398" s="277"/>
    </row>
    <row r="399" spans="1:10" ht="15.75" customHeight="1">
      <c r="A399" s="185" t="s">
        <v>342</v>
      </c>
      <c r="B399" s="281" t="s">
        <v>438</v>
      </c>
      <c r="C399" s="185" t="s">
        <v>106</v>
      </c>
      <c r="D399" s="185" t="s">
        <v>100</v>
      </c>
      <c r="E399" s="185" t="s">
        <v>101</v>
      </c>
      <c r="F399" s="279" t="s">
        <v>155</v>
      </c>
      <c r="G399" s="136">
        <v>206802</v>
      </c>
      <c r="H399" s="136">
        <v>40250</v>
      </c>
      <c r="I399" s="140">
        <v>40250</v>
      </c>
      <c r="J399" s="277"/>
    </row>
    <row r="400" spans="1:10" ht="15.75" customHeight="1">
      <c r="A400" s="185"/>
      <c r="B400" s="281"/>
      <c r="C400" s="185"/>
      <c r="D400" s="185"/>
      <c r="E400" s="185"/>
      <c r="F400" s="279"/>
      <c r="G400" s="136"/>
      <c r="H400" s="136"/>
      <c r="I400" s="140"/>
      <c r="J400" s="277"/>
    </row>
    <row r="401" spans="1:10" ht="39.75" customHeight="1">
      <c r="A401" s="185"/>
      <c r="B401" s="281"/>
      <c r="C401" s="185"/>
      <c r="D401" s="185"/>
      <c r="E401" s="185"/>
      <c r="F401" s="279"/>
      <c r="G401" s="136"/>
      <c r="H401" s="136"/>
      <c r="I401" s="136"/>
      <c r="J401" s="277"/>
    </row>
    <row r="402" spans="1:10" ht="15.75" customHeight="1">
      <c r="A402" s="185" t="s">
        <v>343</v>
      </c>
      <c r="B402" s="281" t="s">
        <v>439</v>
      </c>
      <c r="C402" s="185" t="s">
        <v>106</v>
      </c>
      <c r="D402" s="185" t="s">
        <v>100</v>
      </c>
      <c r="E402" s="185" t="s">
        <v>101</v>
      </c>
      <c r="F402" s="279" t="s">
        <v>437</v>
      </c>
      <c r="G402" s="136">
        <v>103402</v>
      </c>
      <c r="H402" s="136">
        <v>11750</v>
      </c>
      <c r="I402" s="140">
        <v>11750</v>
      </c>
      <c r="J402" s="277"/>
    </row>
    <row r="403" spans="1:10" ht="15.75" customHeight="1">
      <c r="A403" s="185"/>
      <c r="B403" s="281"/>
      <c r="C403" s="185"/>
      <c r="D403" s="185"/>
      <c r="E403" s="185"/>
      <c r="F403" s="279"/>
      <c r="G403" s="136"/>
      <c r="H403" s="136"/>
      <c r="I403" s="140"/>
      <c r="J403" s="277"/>
    </row>
    <row r="404" spans="1:10" ht="25.5" customHeight="1">
      <c r="A404" s="185"/>
      <c r="B404" s="281"/>
      <c r="C404" s="185"/>
      <c r="D404" s="185"/>
      <c r="E404" s="185"/>
      <c r="F404" s="279"/>
      <c r="G404" s="136"/>
      <c r="H404" s="136"/>
      <c r="I404" s="136"/>
      <c r="J404" s="277"/>
    </row>
    <row r="405" spans="1:10" ht="15.75" customHeight="1">
      <c r="A405" s="185" t="s">
        <v>344</v>
      </c>
      <c r="B405" s="281" t="s">
        <v>236</v>
      </c>
      <c r="C405" s="185" t="s">
        <v>106</v>
      </c>
      <c r="D405" s="185" t="s">
        <v>100</v>
      </c>
      <c r="E405" s="185" t="s">
        <v>101</v>
      </c>
      <c r="F405" s="279" t="s">
        <v>229</v>
      </c>
      <c r="G405" s="136">
        <v>103401</v>
      </c>
      <c r="H405" s="136">
        <v>3000</v>
      </c>
      <c r="I405" s="140">
        <v>3000</v>
      </c>
      <c r="J405" s="277"/>
    </row>
    <row r="406" spans="1:10" ht="15.75" customHeight="1">
      <c r="A406" s="185"/>
      <c r="B406" s="281"/>
      <c r="C406" s="185"/>
      <c r="D406" s="185"/>
      <c r="E406" s="185"/>
      <c r="F406" s="279"/>
      <c r="G406" s="136"/>
      <c r="H406" s="136"/>
      <c r="I406" s="140"/>
      <c r="J406" s="277"/>
    </row>
    <row r="407" spans="1:10" ht="27" customHeight="1">
      <c r="A407" s="185"/>
      <c r="B407" s="281"/>
      <c r="C407" s="185"/>
      <c r="D407" s="185"/>
      <c r="E407" s="185"/>
      <c r="F407" s="279"/>
      <c r="G407" s="136"/>
      <c r="H407" s="136"/>
      <c r="I407" s="136"/>
      <c r="J407" s="277"/>
    </row>
    <row r="408" spans="1:10" s="104" customFormat="1" ht="15.75" customHeight="1">
      <c r="A408" s="273" t="s">
        <v>161</v>
      </c>
      <c r="B408" s="275" t="s">
        <v>345</v>
      </c>
      <c r="C408" s="275"/>
      <c r="D408" s="275"/>
      <c r="E408" s="275"/>
      <c r="F408" s="275"/>
      <c r="G408" s="139">
        <f>G412+G415+G418</f>
        <v>24000</v>
      </c>
      <c r="H408" s="139">
        <f>H412+H415+H418</f>
        <v>24000</v>
      </c>
      <c r="I408" s="139">
        <f>I412+I415+I418</f>
        <v>24000</v>
      </c>
      <c r="J408" s="268"/>
    </row>
    <row r="409" spans="1:10" s="104" customFormat="1" ht="15.75" customHeight="1">
      <c r="A409" s="273"/>
      <c r="B409" s="275"/>
      <c r="C409" s="275"/>
      <c r="D409" s="275"/>
      <c r="E409" s="275"/>
      <c r="F409" s="275"/>
      <c r="G409" s="139"/>
      <c r="H409" s="139"/>
      <c r="I409" s="139">
        <f>I413</f>
        <v>0</v>
      </c>
      <c r="J409" s="268"/>
    </row>
    <row r="410" spans="1:10" s="104" customFormat="1" ht="39" customHeight="1">
      <c r="A410" s="273"/>
      <c r="B410" s="275"/>
      <c r="C410" s="275"/>
      <c r="D410" s="275"/>
      <c r="E410" s="275"/>
      <c r="F410" s="275"/>
      <c r="G410" s="139"/>
      <c r="H410" s="139"/>
      <c r="I410" s="139">
        <f>I414</f>
        <v>0</v>
      </c>
      <c r="J410" s="268"/>
    </row>
    <row r="411" spans="1:10" s="104" customFormat="1" ht="15.75" customHeight="1">
      <c r="A411" s="274"/>
      <c r="B411" s="280" t="s">
        <v>48</v>
      </c>
      <c r="C411" s="280"/>
      <c r="D411" s="280"/>
      <c r="E411" s="280"/>
      <c r="F411" s="280"/>
      <c r="G411" s="139">
        <f>G408+G409+G410</f>
        <v>24000</v>
      </c>
      <c r="H411" s="139">
        <f>H408+H409+H410</f>
        <v>24000</v>
      </c>
      <c r="I411" s="139">
        <f>I408+I409+I410</f>
        <v>24000</v>
      </c>
      <c r="J411" s="268"/>
    </row>
    <row r="412" spans="1:10" ht="15.75" customHeight="1">
      <c r="A412" s="185" t="s">
        <v>162</v>
      </c>
      <c r="B412" s="272" t="s">
        <v>441</v>
      </c>
      <c r="C412" s="185" t="s">
        <v>348</v>
      </c>
      <c r="D412" s="278" t="s">
        <v>100</v>
      </c>
      <c r="E412" s="185" t="s">
        <v>101</v>
      </c>
      <c r="F412" s="185" t="s">
        <v>440</v>
      </c>
      <c r="G412" s="140">
        <v>8000</v>
      </c>
      <c r="H412" s="140">
        <v>8000</v>
      </c>
      <c r="I412" s="140">
        <v>8000</v>
      </c>
      <c r="J412" s="268" t="s">
        <v>468</v>
      </c>
    </row>
    <row r="413" spans="1:12" ht="15.75" customHeight="1">
      <c r="A413" s="185"/>
      <c r="B413" s="272"/>
      <c r="C413" s="185"/>
      <c r="D413" s="278"/>
      <c r="E413" s="185"/>
      <c r="F413" s="185"/>
      <c r="G413" s="136"/>
      <c r="H413" s="136"/>
      <c r="I413" s="136"/>
      <c r="J413" s="268"/>
      <c r="L413" s="113"/>
    </row>
    <row r="414" spans="1:10" ht="36.75" customHeight="1">
      <c r="A414" s="185"/>
      <c r="B414" s="272"/>
      <c r="C414" s="185"/>
      <c r="D414" s="278"/>
      <c r="E414" s="185"/>
      <c r="F414" s="185"/>
      <c r="G414" s="136"/>
      <c r="H414" s="136"/>
      <c r="I414" s="136"/>
      <c r="J414" s="268"/>
    </row>
    <row r="415" spans="1:10" ht="19.5" customHeight="1">
      <c r="A415" s="185" t="s">
        <v>346</v>
      </c>
      <c r="B415" s="272" t="s">
        <v>442</v>
      </c>
      <c r="C415" s="185" t="s">
        <v>348</v>
      </c>
      <c r="D415" s="278" t="s">
        <v>100</v>
      </c>
      <c r="E415" s="185" t="s">
        <v>101</v>
      </c>
      <c r="F415" s="185" t="s">
        <v>440</v>
      </c>
      <c r="G415" s="140">
        <v>8000</v>
      </c>
      <c r="H415" s="140">
        <v>8000</v>
      </c>
      <c r="I415" s="140">
        <v>8000</v>
      </c>
      <c r="J415" s="268"/>
    </row>
    <row r="416" spans="1:10" ht="18.75" customHeight="1">
      <c r="A416" s="185"/>
      <c r="B416" s="272"/>
      <c r="C416" s="185"/>
      <c r="D416" s="278"/>
      <c r="E416" s="185"/>
      <c r="F416" s="185"/>
      <c r="G416" s="136"/>
      <c r="H416" s="136"/>
      <c r="I416" s="136"/>
      <c r="J416" s="268"/>
    </row>
    <row r="417" spans="1:10" ht="26.25" customHeight="1">
      <c r="A417" s="185"/>
      <c r="B417" s="272"/>
      <c r="C417" s="185"/>
      <c r="D417" s="278"/>
      <c r="E417" s="185"/>
      <c r="F417" s="185"/>
      <c r="G417" s="136"/>
      <c r="H417" s="136"/>
      <c r="I417" s="136"/>
      <c r="J417" s="268"/>
    </row>
    <row r="418" spans="1:10" ht="17.25" customHeight="1">
      <c r="A418" s="185" t="s">
        <v>347</v>
      </c>
      <c r="B418" s="272" t="s">
        <v>443</v>
      </c>
      <c r="C418" s="185" t="s">
        <v>348</v>
      </c>
      <c r="D418" s="278" t="s">
        <v>100</v>
      </c>
      <c r="E418" s="185" t="s">
        <v>101</v>
      </c>
      <c r="F418" s="185" t="s">
        <v>440</v>
      </c>
      <c r="G418" s="140">
        <v>8000</v>
      </c>
      <c r="H418" s="140">
        <v>8000</v>
      </c>
      <c r="I418" s="140">
        <v>8000</v>
      </c>
      <c r="J418" s="268"/>
    </row>
    <row r="419" spans="1:10" ht="18.75" customHeight="1">
      <c r="A419" s="185"/>
      <c r="B419" s="272"/>
      <c r="C419" s="185"/>
      <c r="D419" s="278"/>
      <c r="E419" s="185"/>
      <c r="F419" s="185"/>
      <c r="G419" s="136"/>
      <c r="H419" s="136"/>
      <c r="I419" s="136"/>
      <c r="J419" s="268"/>
    </row>
    <row r="420" spans="1:10" ht="33" customHeight="1">
      <c r="A420" s="185"/>
      <c r="B420" s="272"/>
      <c r="C420" s="185"/>
      <c r="D420" s="278"/>
      <c r="E420" s="185"/>
      <c r="F420" s="185"/>
      <c r="G420" s="136"/>
      <c r="H420" s="136"/>
      <c r="I420" s="136"/>
      <c r="J420" s="268"/>
    </row>
    <row r="421" spans="1:10" s="114" customFormat="1" ht="12.75">
      <c r="A421" s="273" t="s">
        <v>156</v>
      </c>
      <c r="B421" s="275" t="s">
        <v>157</v>
      </c>
      <c r="C421" s="275"/>
      <c r="D421" s="275"/>
      <c r="E421" s="275"/>
      <c r="F421" s="275"/>
      <c r="G421" s="141">
        <v>399600</v>
      </c>
      <c r="H421" s="141">
        <v>37800</v>
      </c>
      <c r="I421" s="141">
        <f>I425+I428+I434+I437+I440+I431</f>
        <v>37640</v>
      </c>
      <c r="J421" s="268"/>
    </row>
    <row r="422" spans="1:10" s="114" customFormat="1" ht="12.75">
      <c r="A422" s="273"/>
      <c r="B422" s="275"/>
      <c r="C422" s="275"/>
      <c r="D422" s="275"/>
      <c r="E422" s="275"/>
      <c r="F422" s="275"/>
      <c r="G422" s="141"/>
      <c r="H422" s="141"/>
      <c r="I422" s="141"/>
      <c r="J422" s="268"/>
    </row>
    <row r="423" spans="1:10" s="114" customFormat="1" ht="12.75">
      <c r="A423" s="273"/>
      <c r="B423" s="275"/>
      <c r="C423" s="275"/>
      <c r="D423" s="275"/>
      <c r="E423" s="275"/>
      <c r="F423" s="275"/>
      <c r="G423" s="141"/>
      <c r="H423" s="141"/>
      <c r="I423" s="141"/>
      <c r="J423" s="268"/>
    </row>
    <row r="424" spans="1:10" s="114" customFormat="1" ht="12.75">
      <c r="A424" s="274"/>
      <c r="B424" s="280" t="s">
        <v>48</v>
      </c>
      <c r="C424" s="280"/>
      <c r="D424" s="280"/>
      <c r="E424" s="280"/>
      <c r="F424" s="280"/>
      <c r="G424" s="141">
        <v>399600</v>
      </c>
      <c r="H424" s="141">
        <v>37800</v>
      </c>
      <c r="I424" s="141">
        <f>I421+I422+I423</f>
        <v>37640</v>
      </c>
      <c r="J424" s="268"/>
    </row>
    <row r="425" spans="1:10" s="115" customFormat="1" ht="12.75">
      <c r="A425" s="185" t="s">
        <v>158</v>
      </c>
      <c r="B425" s="276" t="s">
        <v>320</v>
      </c>
      <c r="C425" s="185" t="s">
        <v>106</v>
      </c>
      <c r="D425" s="278" t="s">
        <v>104</v>
      </c>
      <c r="E425" s="185" t="s">
        <v>101</v>
      </c>
      <c r="F425" s="185" t="s">
        <v>303</v>
      </c>
      <c r="G425" s="142"/>
      <c r="H425" s="142">
        <v>13500</v>
      </c>
      <c r="I425" s="142">
        <v>13500</v>
      </c>
      <c r="J425" s="268" t="s">
        <v>453</v>
      </c>
    </row>
    <row r="426" spans="1:10" s="115" customFormat="1" ht="12.75">
      <c r="A426" s="185"/>
      <c r="B426" s="276"/>
      <c r="C426" s="185"/>
      <c r="D426" s="278"/>
      <c r="E426" s="185"/>
      <c r="F426" s="185"/>
      <c r="G426" s="142"/>
      <c r="H426" s="142"/>
      <c r="I426" s="142"/>
      <c r="J426" s="268"/>
    </row>
    <row r="427" spans="1:10" s="115" customFormat="1" ht="194.25" customHeight="1">
      <c r="A427" s="185"/>
      <c r="B427" s="276"/>
      <c r="C427" s="185"/>
      <c r="D427" s="278"/>
      <c r="E427" s="185"/>
      <c r="F427" s="185"/>
      <c r="G427" s="143"/>
      <c r="H427" s="142"/>
      <c r="I427" s="142"/>
      <c r="J427" s="268"/>
    </row>
    <row r="428" spans="1:10" s="115" customFormat="1" ht="12.75">
      <c r="A428" s="185" t="s">
        <v>159</v>
      </c>
      <c r="B428" s="276" t="s">
        <v>454</v>
      </c>
      <c r="C428" s="185" t="s">
        <v>106</v>
      </c>
      <c r="D428" s="278" t="s">
        <v>104</v>
      </c>
      <c r="E428" s="185" t="s">
        <v>101</v>
      </c>
      <c r="F428" s="185" t="s">
        <v>303</v>
      </c>
      <c r="G428" s="142"/>
      <c r="H428" s="142">
        <v>13500</v>
      </c>
      <c r="I428" s="142">
        <v>13500</v>
      </c>
      <c r="J428" s="268" t="s">
        <v>455</v>
      </c>
    </row>
    <row r="429" spans="1:10" s="115" customFormat="1" ht="12.75">
      <c r="A429" s="185"/>
      <c r="B429" s="276"/>
      <c r="C429" s="185"/>
      <c r="D429" s="278"/>
      <c r="E429" s="185"/>
      <c r="F429" s="185"/>
      <c r="G429" s="142"/>
      <c r="H429" s="142"/>
      <c r="I429" s="142"/>
      <c r="J429" s="268"/>
    </row>
    <row r="430" spans="1:10" s="115" customFormat="1" ht="141.75" customHeight="1">
      <c r="A430" s="185"/>
      <c r="B430" s="276"/>
      <c r="C430" s="185"/>
      <c r="D430" s="278"/>
      <c r="E430" s="185"/>
      <c r="F430" s="185"/>
      <c r="G430" s="142"/>
      <c r="H430" s="142"/>
      <c r="I430" s="142"/>
      <c r="J430" s="268"/>
    </row>
    <row r="431" spans="1:10" s="115" customFormat="1" ht="12.75">
      <c r="A431" s="185" t="s">
        <v>160</v>
      </c>
      <c r="B431" s="276" t="s">
        <v>304</v>
      </c>
      <c r="C431" s="185" t="s">
        <v>106</v>
      </c>
      <c r="D431" s="278" t="s">
        <v>104</v>
      </c>
      <c r="E431" s="185" t="s">
        <v>101</v>
      </c>
      <c r="F431" s="185" t="s">
        <v>321</v>
      </c>
      <c r="G431" s="142"/>
      <c r="H431" s="142">
        <v>3900</v>
      </c>
      <c r="I431" s="142">
        <v>3900</v>
      </c>
      <c r="J431" s="269" t="s">
        <v>456</v>
      </c>
    </row>
    <row r="432" spans="1:10" s="115" customFormat="1" ht="12.75">
      <c r="A432" s="185"/>
      <c r="B432" s="276"/>
      <c r="C432" s="185"/>
      <c r="D432" s="278"/>
      <c r="E432" s="185"/>
      <c r="F432" s="185"/>
      <c r="G432" s="142"/>
      <c r="H432" s="142"/>
      <c r="I432" s="142"/>
      <c r="J432" s="270"/>
    </row>
    <row r="433" spans="1:10" s="115" customFormat="1" ht="102" customHeight="1">
      <c r="A433" s="185"/>
      <c r="B433" s="276"/>
      <c r="C433" s="185"/>
      <c r="D433" s="278"/>
      <c r="E433" s="185"/>
      <c r="F433" s="185"/>
      <c r="G433" s="142"/>
      <c r="H433" s="142"/>
      <c r="I433" s="142"/>
      <c r="J433" s="270"/>
    </row>
    <row r="434" spans="1:10" s="115" customFormat="1" ht="18" customHeight="1">
      <c r="A434" s="185" t="s">
        <v>397</v>
      </c>
      <c r="B434" s="276" t="s">
        <v>460</v>
      </c>
      <c r="C434" s="185" t="s">
        <v>106</v>
      </c>
      <c r="D434" s="278" t="s">
        <v>104</v>
      </c>
      <c r="E434" s="185" t="s">
        <v>101</v>
      </c>
      <c r="F434" s="278" t="s">
        <v>457</v>
      </c>
      <c r="G434" s="142"/>
      <c r="H434" s="142">
        <v>2300</v>
      </c>
      <c r="I434" s="142">
        <v>2300</v>
      </c>
      <c r="J434" s="270"/>
    </row>
    <row r="435" spans="1:10" s="115" customFormat="1" ht="18" customHeight="1">
      <c r="A435" s="185"/>
      <c r="B435" s="276"/>
      <c r="C435" s="185"/>
      <c r="D435" s="278"/>
      <c r="E435" s="185"/>
      <c r="F435" s="278"/>
      <c r="G435" s="142"/>
      <c r="H435" s="142"/>
      <c r="I435" s="142"/>
      <c r="J435" s="270"/>
    </row>
    <row r="436" spans="1:10" s="115" customFormat="1" ht="67.5" customHeight="1">
      <c r="A436" s="185"/>
      <c r="B436" s="276"/>
      <c r="C436" s="185"/>
      <c r="D436" s="278"/>
      <c r="E436" s="185"/>
      <c r="F436" s="278"/>
      <c r="G436" s="142"/>
      <c r="H436" s="142"/>
      <c r="I436" s="142"/>
      <c r="J436" s="270"/>
    </row>
    <row r="437" spans="1:10" s="115" customFormat="1" ht="18" customHeight="1">
      <c r="A437" s="185" t="s">
        <v>305</v>
      </c>
      <c r="B437" s="276" t="s">
        <v>459</v>
      </c>
      <c r="C437" s="185" t="s">
        <v>106</v>
      </c>
      <c r="D437" s="278" t="s">
        <v>104</v>
      </c>
      <c r="E437" s="185" t="s">
        <v>101</v>
      </c>
      <c r="F437" s="278" t="s">
        <v>457</v>
      </c>
      <c r="G437" s="142"/>
      <c r="H437" s="142">
        <v>2300</v>
      </c>
      <c r="I437" s="142">
        <v>2140</v>
      </c>
      <c r="J437" s="270"/>
    </row>
    <row r="438" spans="1:10" s="115" customFormat="1" ht="18" customHeight="1">
      <c r="A438" s="185"/>
      <c r="B438" s="276"/>
      <c r="C438" s="185"/>
      <c r="D438" s="278"/>
      <c r="E438" s="185"/>
      <c r="F438" s="278"/>
      <c r="G438" s="142"/>
      <c r="H438" s="142"/>
      <c r="I438" s="142"/>
      <c r="J438" s="270"/>
    </row>
    <row r="439" spans="1:10" s="115" customFormat="1" ht="70.5" customHeight="1">
      <c r="A439" s="185"/>
      <c r="B439" s="276"/>
      <c r="C439" s="185"/>
      <c r="D439" s="278"/>
      <c r="E439" s="185"/>
      <c r="F439" s="278"/>
      <c r="G439" s="142"/>
      <c r="H439" s="142"/>
      <c r="I439" s="142"/>
      <c r="J439" s="270"/>
    </row>
    <row r="440" spans="1:10" s="115" customFormat="1" ht="15" customHeight="1">
      <c r="A440" s="185" t="s">
        <v>306</v>
      </c>
      <c r="B440" s="276" t="s">
        <v>458</v>
      </c>
      <c r="C440" s="185" t="s">
        <v>106</v>
      </c>
      <c r="D440" s="278" t="s">
        <v>104</v>
      </c>
      <c r="E440" s="185" t="s">
        <v>101</v>
      </c>
      <c r="F440" s="278" t="s">
        <v>457</v>
      </c>
      <c r="G440" s="142"/>
      <c r="H440" s="142">
        <v>2300</v>
      </c>
      <c r="I440" s="142">
        <v>2300</v>
      </c>
      <c r="J440" s="270"/>
    </row>
    <row r="441" spans="1:10" s="115" customFormat="1" ht="15" customHeight="1">
      <c r="A441" s="185"/>
      <c r="B441" s="276"/>
      <c r="C441" s="185"/>
      <c r="D441" s="278"/>
      <c r="E441" s="185"/>
      <c r="F441" s="278"/>
      <c r="G441" s="142"/>
      <c r="H441" s="142"/>
      <c r="I441" s="142"/>
      <c r="J441" s="270"/>
    </row>
    <row r="442" spans="1:10" s="115" customFormat="1" ht="123" customHeight="1">
      <c r="A442" s="185"/>
      <c r="B442" s="276"/>
      <c r="C442" s="185"/>
      <c r="D442" s="278"/>
      <c r="E442" s="185"/>
      <c r="F442" s="278"/>
      <c r="G442" s="142"/>
      <c r="H442" s="142"/>
      <c r="I442" s="142"/>
      <c r="J442" s="271"/>
    </row>
    <row r="443" spans="1:10" s="114" customFormat="1" ht="12.75">
      <c r="A443" s="273" t="s">
        <v>165</v>
      </c>
      <c r="B443" s="275" t="s">
        <v>163</v>
      </c>
      <c r="C443" s="275"/>
      <c r="D443" s="275"/>
      <c r="E443" s="275"/>
      <c r="F443" s="275"/>
      <c r="G443" s="141">
        <v>125000</v>
      </c>
      <c r="H443" s="141">
        <v>125000</v>
      </c>
      <c r="I443" s="141">
        <f>I447+I453+I450+I456+I459+I462</f>
        <v>124499.31399999998</v>
      </c>
      <c r="J443" s="305"/>
    </row>
    <row r="444" spans="1:10" s="114" customFormat="1" ht="12.75">
      <c r="A444" s="273"/>
      <c r="B444" s="275"/>
      <c r="C444" s="275"/>
      <c r="D444" s="275"/>
      <c r="E444" s="275"/>
      <c r="F444" s="275"/>
      <c r="G444" s="141"/>
      <c r="H444" s="141"/>
      <c r="I444" s="141">
        <f>I448+I454+I451+I457+I460+I463</f>
        <v>0</v>
      </c>
      <c r="J444" s="305"/>
    </row>
    <row r="445" spans="1:10" s="114" customFormat="1" ht="12.75">
      <c r="A445" s="273"/>
      <c r="B445" s="275"/>
      <c r="C445" s="275"/>
      <c r="D445" s="275"/>
      <c r="E445" s="275"/>
      <c r="F445" s="275"/>
      <c r="G445" s="141"/>
      <c r="H445" s="141"/>
      <c r="I445" s="141">
        <f>I449+I455+I452+I458+I461+I464</f>
        <v>0</v>
      </c>
      <c r="J445" s="305"/>
    </row>
    <row r="446" spans="1:10" s="114" customFormat="1" ht="12.75">
      <c r="A446" s="274"/>
      <c r="B446" s="280" t="s">
        <v>48</v>
      </c>
      <c r="C446" s="280"/>
      <c r="D446" s="280"/>
      <c r="E446" s="280"/>
      <c r="F446" s="280"/>
      <c r="G446" s="141">
        <v>125000</v>
      </c>
      <c r="H446" s="141">
        <v>125000</v>
      </c>
      <c r="I446" s="144">
        <f>I443+I444+I445</f>
        <v>124499.31399999998</v>
      </c>
      <c r="J446" s="305"/>
    </row>
    <row r="447" spans="1:10" s="115" customFormat="1" ht="12.75">
      <c r="A447" s="185" t="s">
        <v>166</v>
      </c>
      <c r="B447" s="272" t="s">
        <v>307</v>
      </c>
      <c r="C447" s="185" t="s">
        <v>106</v>
      </c>
      <c r="D447" s="278" t="s">
        <v>100</v>
      </c>
      <c r="E447" s="185" t="s">
        <v>101</v>
      </c>
      <c r="F447" s="185" t="s">
        <v>308</v>
      </c>
      <c r="G447" s="142"/>
      <c r="H447" s="142">
        <v>3000</v>
      </c>
      <c r="I447" s="142">
        <v>2985</v>
      </c>
      <c r="J447" s="268" t="s">
        <v>309</v>
      </c>
    </row>
    <row r="448" spans="1:10" s="115" customFormat="1" ht="12.75">
      <c r="A448" s="185"/>
      <c r="B448" s="272"/>
      <c r="C448" s="185"/>
      <c r="D448" s="278"/>
      <c r="E448" s="185"/>
      <c r="F448" s="185"/>
      <c r="G448" s="142"/>
      <c r="H448" s="142"/>
      <c r="I448" s="142"/>
      <c r="J448" s="268"/>
    </row>
    <row r="449" spans="1:10" s="115" customFormat="1" ht="369.75" customHeight="1">
      <c r="A449" s="185"/>
      <c r="B449" s="272"/>
      <c r="C449" s="185"/>
      <c r="D449" s="278"/>
      <c r="E449" s="185"/>
      <c r="F449" s="185"/>
      <c r="G449" s="143"/>
      <c r="H449" s="142"/>
      <c r="I449" s="142"/>
      <c r="J449" s="268"/>
    </row>
    <row r="450" spans="1:10" s="115" customFormat="1" ht="18" customHeight="1">
      <c r="A450" s="185" t="s">
        <v>232</v>
      </c>
      <c r="B450" s="272" t="s">
        <v>311</v>
      </c>
      <c r="C450" s="185" t="s">
        <v>106</v>
      </c>
      <c r="D450" s="278" t="s">
        <v>100</v>
      </c>
      <c r="E450" s="185" t="s">
        <v>101</v>
      </c>
      <c r="F450" s="185" t="s">
        <v>310</v>
      </c>
      <c r="G450" s="143"/>
      <c r="H450" s="142">
        <v>10000</v>
      </c>
      <c r="I450" s="142">
        <v>9800</v>
      </c>
      <c r="J450" s="268" t="s">
        <v>473</v>
      </c>
    </row>
    <row r="451" spans="1:10" s="115" customFormat="1" ht="18" customHeight="1">
      <c r="A451" s="185"/>
      <c r="B451" s="272"/>
      <c r="C451" s="185"/>
      <c r="D451" s="278"/>
      <c r="E451" s="185"/>
      <c r="F451" s="185"/>
      <c r="G451" s="143"/>
      <c r="H451" s="142"/>
      <c r="I451" s="142"/>
      <c r="J451" s="305"/>
    </row>
    <row r="452" spans="1:10" s="115" customFormat="1" ht="72" customHeight="1">
      <c r="A452" s="185"/>
      <c r="B452" s="272"/>
      <c r="C452" s="185"/>
      <c r="D452" s="278"/>
      <c r="E452" s="185"/>
      <c r="F452" s="185"/>
      <c r="G452" s="143"/>
      <c r="H452" s="142"/>
      <c r="I452" s="142"/>
      <c r="J452" s="305"/>
    </row>
    <row r="453" spans="1:10" s="115" customFormat="1" ht="16.5" customHeight="1">
      <c r="A453" s="185" t="s">
        <v>398</v>
      </c>
      <c r="B453" s="272" t="s">
        <v>233</v>
      </c>
      <c r="C453" s="185" t="s">
        <v>106</v>
      </c>
      <c r="D453" s="278" t="s">
        <v>100</v>
      </c>
      <c r="E453" s="185" t="s">
        <v>101</v>
      </c>
      <c r="F453" s="185" t="s">
        <v>96</v>
      </c>
      <c r="G453" s="143"/>
      <c r="H453" s="142">
        <v>22681</v>
      </c>
      <c r="I453" s="142">
        <v>22395.314</v>
      </c>
      <c r="J453" s="268" t="s">
        <v>461</v>
      </c>
    </row>
    <row r="454" spans="1:10" s="115" customFormat="1" ht="16.5" customHeight="1">
      <c r="A454" s="185"/>
      <c r="B454" s="272"/>
      <c r="C454" s="185"/>
      <c r="D454" s="278"/>
      <c r="E454" s="185"/>
      <c r="F454" s="185"/>
      <c r="G454" s="143"/>
      <c r="H454" s="142"/>
      <c r="I454" s="142"/>
      <c r="J454" s="268"/>
    </row>
    <row r="455" spans="1:10" s="115" customFormat="1" ht="102.75" customHeight="1">
      <c r="A455" s="185"/>
      <c r="B455" s="272"/>
      <c r="C455" s="185"/>
      <c r="D455" s="278"/>
      <c r="E455" s="185"/>
      <c r="F455" s="185"/>
      <c r="G455" s="143"/>
      <c r="H455" s="142"/>
      <c r="I455" s="142"/>
      <c r="J455" s="268"/>
    </row>
    <row r="456" spans="1:10" s="115" customFormat="1" ht="16.5" customHeight="1">
      <c r="A456" s="185" t="s">
        <v>399</v>
      </c>
      <c r="B456" s="272" t="s">
        <v>312</v>
      </c>
      <c r="C456" s="185" t="s">
        <v>106</v>
      </c>
      <c r="D456" s="278" t="s">
        <v>100</v>
      </c>
      <c r="E456" s="185" t="s">
        <v>101</v>
      </c>
      <c r="F456" s="185" t="s">
        <v>96</v>
      </c>
      <c r="G456" s="143"/>
      <c r="H456" s="142">
        <v>12235.505</v>
      </c>
      <c r="I456" s="142">
        <v>12235.505</v>
      </c>
      <c r="J456" s="269" t="s">
        <v>462</v>
      </c>
    </row>
    <row r="457" spans="1:10" s="115" customFormat="1" ht="16.5" customHeight="1">
      <c r="A457" s="185"/>
      <c r="B457" s="272"/>
      <c r="C457" s="185"/>
      <c r="D457" s="278"/>
      <c r="E457" s="185"/>
      <c r="F457" s="185"/>
      <c r="G457" s="143"/>
      <c r="H457" s="142"/>
      <c r="I457" s="142"/>
      <c r="J457" s="270"/>
    </row>
    <row r="458" spans="1:10" s="115" customFormat="1" ht="59.25" customHeight="1">
      <c r="A458" s="185"/>
      <c r="B458" s="272"/>
      <c r="C458" s="185"/>
      <c r="D458" s="278"/>
      <c r="E458" s="185"/>
      <c r="F458" s="185"/>
      <c r="G458" s="143"/>
      <c r="H458" s="142"/>
      <c r="I458" s="142"/>
      <c r="J458" s="270"/>
    </row>
    <row r="459" spans="1:10" s="115" customFormat="1" ht="16.5" customHeight="1">
      <c r="A459" s="185" t="s">
        <v>400</v>
      </c>
      <c r="B459" s="272" t="s">
        <v>313</v>
      </c>
      <c r="C459" s="185" t="s">
        <v>106</v>
      </c>
      <c r="D459" s="278" t="s">
        <v>100</v>
      </c>
      <c r="E459" s="185" t="s">
        <v>101</v>
      </c>
      <c r="F459" s="185" t="s">
        <v>96</v>
      </c>
      <c r="G459" s="143"/>
      <c r="H459" s="142">
        <v>36212.538</v>
      </c>
      <c r="I459" s="142">
        <v>36212.538</v>
      </c>
      <c r="J459" s="270"/>
    </row>
    <row r="460" spans="1:10" s="115" customFormat="1" ht="16.5" customHeight="1">
      <c r="A460" s="185"/>
      <c r="B460" s="272"/>
      <c r="C460" s="185"/>
      <c r="D460" s="278"/>
      <c r="E460" s="185"/>
      <c r="F460" s="185"/>
      <c r="G460" s="143"/>
      <c r="H460" s="142"/>
      <c r="I460" s="142"/>
      <c r="J460" s="270"/>
    </row>
    <row r="461" spans="1:10" s="115" customFormat="1" ht="60" customHeight="1">
      <c r="A461" s="185"/>
      <c r="B461" s="272"/>
      <c r="C461" s="185"/>
      <c r="D461" s="278"/>
      <c r="E461" s="185"/>
      <c r="F461" s="185"/>
      <c r="G461" s="143"/>
      <c r="H461" s="142"/>
      <c r="I461" s="142"/>
      <c r="J461" s="270"/>
    </row>
    <row r="462" spans="1:10" s="115" customFormat="1" ht="16.5" customHeight="1">
      <c r="A462" s="185" t="s">
        <v>401</v>
      </c>
      <c r="B462" s="272" t="s">
        <v>322</v>
      </c>
      <c r="C462" s="185" t="s">
        <v>106</v>
      </c>
      <c r="D462" s="278" t="s">
        <v>100</v>
      </c>
      <c r="E462" s="185" t="s">
        <v>101</v>
      </c>
      <c r="F462" s="185" t="s">
        <v>96</v>
      </c>
      <c r="G462" s="143"/>
      <c r="H462" s="142">
        <v>40870.957</v>
      </c>
      <c r="I462" s="142">
        <v>40870.957</v>
      </c>
      <c r="J462" s="270"/>
    </row>
    <row r="463" spans="1:10" s="115" customFormat="1" ht="16.5" customHeight="1">
      <c r="A463" s="185"/>
      <c r="B463" s="272"/>
      <c r="C463" s="185"/>
      <c r="D463" s="278"/>
      <c r="E463" s="185"/>
      <c r="F463" s="185"/>
      <c r="G463" s="143"/>
      <c r="H463" s="142"/>
      <c r="I463" s="142"/>
      <c r="J463" s="270"/>
    </row>
    <row r="464" spans="1:10" s="115" customFormat="1" ht="57.75" customHeight="1">
      <c r="A464" s="185"/>
      <c r="B464" s="272"/>
      <c r="C464" s="185"/>
      <c r="D464" s="278"/>
      <c r="E464" s="185"/>
      <c r="F464" s="185"/>
      <c r="G464" s="143"/>
      <c r="H464" s="142"/>
      <c r="I464" s="142"/>
      <c r="J464" s="271"/>
    </row>
    <row r="465" spans="1:10" s="114" customFormat="1" ht="12.75">
      <c r="A465" s="273" t="s">
        <v>402</v>
      </c>
      <c r="B465" s="275" t="s">
        <v>164</v>
      </c>
      <c r="C465" s="275"/>
      <c r="D465" s="275"/>
      <c r="E465" s="275"/>
      <c r="F465" s="275"/>
      <c r="G465" s="141">
        <v>560000</v>
      </c>
      <c r="H465" s="141">
        <v>15000</v>
      </c>
      <c r="I465" s="141">
        <v>0</v>
      </c>
      <c r="J465" s="268" t="s">
        <v>474</v>
      </c>
    </row>
    <row r="466" spans="1:10" s="114" customFormat="1" ht="12.75">
      <c r="A466" s="273"/>
      <c r="B466" s="275"/>
      <c r="C466" s="275"/>
      <c r="D466" s="275"/>
      <c r="E466" s="275"/>
      <c r="F466" s="275"/>
      <c r="G466" s="141"/>
      <c r="H466" s="141"/>
      <c r="I466" s="141"/>
      <c r="J466" s="268"/>
    </row>
    <row r="467" spans="1:10" s="114" customFormat="1" ht="12.75">
      <c r="A467" s="273"/>
      <c r="B467" s="275"/>
      <c r="C467" s="275"/>
      <c r="D467" s="275"/>
      <c r="E467" s="275"/>
      <c r="F467" s="275"/>
      <c r="G467" s="141"/>
      <c r="H467" s="141"/>
      <c r="I467" s="141"/>
      <c r="J467" s="268"/>
    </row>
    <row r="468" spans="1:10" s="114" customFormat="1" ht="34.5" customHeight="1">
      <c r="A468" s="274"/>
      <c r="B468" s="280" t="s">
        <v>48</v>
      </c>
      <c r="C468" s="280"/>
      <c r="D468" s="280"/>
      <c r="E468" s="280"/>
      <c r="F468" s="280"/>
      <c r="G468" s="141">
        <f>G465</f>
        <v>560000</v>
      </c>
      <c r="H468" s="141">
        <f>H465</f>
        <v>15000</v>
      </c>
      <c r="I468" s="141">
        <f>I465</f>
        <v>0</v>
      </c>
      <c r="J468" s="268"/>
    </row>
    <row r="469" spans="1:10" s="115" customFormat="1" ht="12.75">
      <c r="A469" s="185" t="s">
        <v>403</v>
      </c>
      <c r="B469" s="272" t="s">
        <v>231</v>
      </c>
      <c r="C469" s="185" t="s">
        <v>396</v>
      </c>
      <c r="D469" s="278" t="s">
        <v>100</v>
      </c>
      <c r="E469" s="185" t="s">
        <v>101</v>
      </c>
      <c r="F469" s="185" t="s">
        <v>96</v>
      </c>
      <c r="G469" s="142"/>
      <c r="H469" s="142">
        <v>5000</v>
      </c>
      <c r="I469" s="142">
        <v>0</v>
      </c>
      <c r="J469" s="268"/>
    </row>
    <row r="470" spans="1:10" s="115" customFormat="1" ht="12.75">
      <c r="A470" s="185"/>
      <c r="B470" s="272"/>
      <c r="C470" s="185"/>
      <c r="D470" s="278"/>
      <c r="E470" s="185"/>
      <c r="F470" s="185"/>
      <c r="G470" s="142"/>
      <c r="H470" s="142"/>
      <c r="I470" s="142"/>
      <c r="J470" s="268"/>
    </row>
    <row r="471" spans="1:10" s="115" customFormat="1" ht="58.5" customHeight="1">
      <c r="A471" s="185"/>
      <c r="B471" s="272"/>
      <c r="C471" s="185"/>
      <c r="D471" s="278"/>
      <c r="E471" s="185"/>
      <c r="F471" s="185"/>
      <c r="G471" s="143"/>
      <c r="H471" s="142"/>
      <c r="I471" s="142"/>
      <c r="J471" s="268"/>
    </row>
    <row r="472" spans="1:10" s="115" customFormat="1" ht="12.75">
      <c r="A472" s="185" t="s">
        <v>404</v>
      </c>
      <c r="B472" s="272" t="s">
        <v>323</v>
      </c>
      <c r="C472" s="185" t="s">
        <v>106</v>
      </c>
      <c r="D472" s="278" t="s">
        <v>100</v>
      </c>
      <c r="E472" s="185" t="s">
        <v>101</v>
      </c>
      <c r="F472" s="185" t="s">
        <v>96</v>
      </c>
      <c r="G472" s="142"/>
      <c r="H472" s="142">
        <v>10000</v>
      </c>
      <c r="I472" s="142">
        <v>0</v>
      </c>
      <c r="J472" s="268"/>
    </row>
    <row r="473" spans="1:10" s="115" customFormat="1" ht="12.75">
      <c r="A473" s="185"/>
      <c r="B473" s="272"/>
      <c r="C473" s="185"/>
      <c r="D473" s="278"/>
      <c r="E473" s="185"/>
      <c r="F473" s="185"/>
      <c r="G473" s="142"/>
      <c r="H473" s="142"/>
      <c r="I473" s="142"/>
      <c r="J473" s="305"/>
    </row>
    <row r="474" spans="1:10" s="115" customFormat="1" ht="63.75" customHeight="1">
      <c r="A474" s="185"/>
      <c r="B474" s="272"/>
      <c r="C474" s="185"/>
      <c r="D474" s="278"/>
      <c r="E474" s="185"/>
      <c r="F474" s="185"/>
      <c r="G474" s="143"/>
      <c r="H474" s="142"/>
      <c r="I474" s="142"/>
      <c r="J474" s="305"/>
    </row>
    <row r="475" spans="1:10" ht="13.5" customHeight="1">
      <c r="A475" s="116"/>
      <c r="B475" s="117"/>
      <c r="C475" s="118"/>
      <c r="D475" s="119"/>
      <c r="E475" s="119"/>
      <c r="F475" s="116"/>
      <c r="G475" s="120"/>
      <c r="H475" s="120"/>
      <c r="I475" s="120"/>
      <c r="J475" s="121"/>
    </row>
    <row r="476" spans="1:10" ht="15.75" customHeight="1">
      <c r="A476" s="306" t="s">
        <v>49</v>
      </c>
      <c r="B476" s="306"/>
      <c r="C476" s="306"/>
      <c r="D476" s="306"/>
      <c r="E476" s="306"/>
      <c r="F476" s="306"/>
      <c r="G476" s="306"/>
      <c r="H476" s="306"/>
      <c r="I476" s="306"/>
      <c r="J476" s="306"/>
    </row>
    <row r="477" spans="1:10" ht="23.25" customHeight="1" thickBot="1">
      <c r="A477" s="306"/>
      <c r="B477" s="306"/>
      <c r="C477" s="306"/>
      <c r="D477" s="306"/>
      <c r="E477" s="306"/>
      <c r="F477" s="306"/>
      <c r="G477" s="306"/>
      <c r="H477" s="306"/>
      <c r="I477" s="306"/>
      <c r="J477" s="306"/>
    </row>
    <row r="478" spans="1:10" ht="15.75" customHeight="1" thickTop="1">
      <c r="A478" s="310" t="s">
        <v>239</v>
      </c>
      <c r="B478" s="310"/>
      <c r="C478" s="310"/>
      <c r="D478" s="310"/>
      <c r="E478" s="310"/>
      <c r="F478" s="310"/>
      <c r="G478" s="310"/>
      <c r="H478" s="312" t="s">
        <v>419</v>
      </c>
      <c r="I478" s="312"/>
      <c r="J478" s="312"/>
    </row>
    <row r="479" spans="1:10" ht="51.75" customHeight="1">
      <c r="A479" s="311"/>
      <c r="B479" s="311"/>
      <c r="C479" s="311"/>
      <c r="D479" s="311"/>
      <c r="E479" s="311"/>
      <c r="F479" s="311"/>
      <c r="G479" s="311"/>
      <c r="H479" s="313"/>
      <c r="I479" s="313"/>
      <c r="J479" s="313"/>
    </row>
    <row r="480" spans="1:10" ht="15.75" customHeight="1">
      <c r="A480" s="122"/>
      <c r="B480" s="307"/>
      <c r="C480" s="307"/>
      <c r="D480" s="307"/>
      <c r="E480" s="307"/>
      <c r="F480" s="307"/>
      <c r="G480" s="123"/>
      <c r="H480" s="308"/>
      <c r="I480" s="308"/>
      <c r="J480" s="124"/>
    </row>
    <row r="481" spans="1:10" ht="15.75" customHeight="1">
      <c r="A481" s="122"/>
      <c r="B481" s="124"/>
      <c r="C481" s="124"/>
      <c r="D481" s="124"/>
      <c r="E481" s="124"/>
      <c r="F481" s="124"/>
      <c r="G481" s="124"/>
      <c r="H481" s="124"/>
      <c r="I481" s="124"/>
      <c r="J481" s="124"/>
    </row>
    <row r="482" spans="1:10" ht="15.75" customHeight="1">
      <c r="A482" s="122"/>
      <c r="B482" s="124"/>
      <c r="C482" s="124"/>
      <c r="D482" s="124"/>
      <c r="E482" s="124"/>
      <c r="F482" s="124"/>
      <c r="G482" s="124"/>
      <c r="H482" s="124"/>
      <c r="I482" s="124"/>
      <c r="J482" s="124"/>
    </row>
    <row r="483" spans="1:10" ht="15.75" customHeight="1">
      <c r="A483" s="122"/>
      <c r="B483" s="124"/>
      <c r="C483" s="124"/>
      <c r="D483" s="124"/>
      <c r="E483" s="124"/>
      <c r="F483" s="124"/>
      <c r="G483" s="124"/>
      <c r="H483" s="124"/>
      <c r="I483" s="124"/>
      <c r="J483" s="124"/>
    </row>
    <row r="484" spans="1:10" ht="15.75" customHeight="1">
      <c r="A484" s="122"/>
      <c r="B484" s="124"/>
      <c r="C484" s="124"/>
      <c r="D484" s="124"/>
      <c r="E484" s="124"/>
      <c r="F484" s="124"/>
      <c r="G484" s="122"/>
      <c r="H484" s="122"/>
      <c r="I484" s="124"/>
      <c r="J484" s="124"/>
    </row>
    <row r="485" spans="1:10" ht="15.75" customHeight="1">
      <c r="A485" s="122"/>
      <c r="B485" s="124"/>
      <c r="C485" s="124"/>
      <c r="D485" s="124"/>
      <c r="E485" s="124"/>
      <c r="F485" s="124"/>
      <c r="G485" s="124"/>
      <c r="H485" s="124"/>
      <c r="I485" s="124"/>
      <c r="J485" s="124"/>
    </row>
    <row r="486" spans="1:10" ht="15.75">
      <c r="A486" s="122"/>
      <c r="B486" s="124"/>
      <c r="C486" s="124"/>
      <c r="D486" s="124"/>
      <c r="E486" s="124"/>
      <c r="F486" s="124"/>
      <c r="G486" s="124"/>
      <c r="H486" s="124"/>
      <c r="I486" s="124"/>
      <c r="J486" s="124"/>
    </row>
  </sheetData>
  <sheetProtection/>
  <mergeCells count="878">
    <mergeCell ref="A87:A89"/>
    <mergeCell ref="J87:J89"/>
    <mergeCell ref="F87:F89"/>
    <mergeCell ref="E87:E89"/>
    <mergeCell ref="D87:D89"/>
    <mergeCell ref="C87:C89"/>
    <mergeCell ref="B87:B89"/>
    <mergeCell ref="A205:A207"/>
    <mergeCell ref="F205:F207"/>
    <mergeCell ref="A308:A310"/>
    <mergeCell ref="B308:B310"/>
    <mergeCell ref="C308:C310"/>
    <mergeCell ref="D205:D207"/>
    <mergeCell ref="E205:E207"/>
    <mergeCell ref="F302:F304"/>
    <mergeCell ref="A305:A307"/>
    <mergeCell ref="B305:B307"/>
    <mergeCell ref="D412:D414"/>
    <mergeCell ref="J412:J420"/>
    <mergeCell ref="F338:F340"/>
    <mergeCell ref="D308:D310"/>
    <mergeCell ref="E308:E310"/>
    <mergeCell ref="E377:E379"/>
    <mergeCell ref="F377:F379"/>
    <mergeCell ref="F365:F367"/>
    <mergeCell ref="F371:F373"/>
    <mergeCell ref="F359:F361"/>
    <mergeCell ref="A418:A420"/>
    <mergeCell ref="B418:B420"/>
    <mergeCell ref="C418:C420"/>
    <mergeCell ref="D418:D420"/>
    <mergeCell ref="E418:E420"/>
    <mergeCell ref="F418:F420"/>
    <mergeCell ref="A415:A417"/>
    <mergeCell ref="B415:B417"/>
    <mergeCell ref="C415:C417"/>
    <mergeCell ref="E415:E417"/>
    <mergeCell ref="F415:F417"/>
    <mergeCell ref="A412:A414"/>
    <mergeCell ref="B412:B414"/>
    <mergeCell ref="C412:C414"/>
    <mergeCell ref="E412:E414"/>
    <mergeCell ref="F412:F414"/>
    <mergeCell ref="A408:A411"/>
    <mergeCell ref="B408:F410"/>
    <mergeCell ref="J408:J411"/>
    <mergeCell ref="B411:F411"/>
    <mergeCell ref="A341:A343"/>
    <mergeCell ref="B341:B343"/>
    <mergeCell ref="C341:C343"/>
    <mergeCell ref="A389:A391"/>
    <mergeCell ref="D341:D343"/>
    <mergeCell ref="E341:E343"/>
    <mergeCell ref="C143:C145"/>
    <mergeCell ref="D143:D145"/>
    <mergeCell ref="A134:A136"/>
    <mergeCell ref="B134:B136"/>
    <mergeCell ref="A140:A142"/>
    <mergeCell ref="B140:B142"/>
    <mergeCell ref="A143:A145"/>
    <mergeCell ref="B143:B145"/>
    <mergeCell ref="C134:C136"/>
    <mergeCell ref="D134:D136"/>
    <mergeCell ref="E134:E136"/>
    <mergeCell ref="F137:F139"/>
    <mergeCell ref="F131:F133"/>
    <mergeCell ref="C140:C142"/>
    <mergeCell ref="D140:D142"/>
    <mergeCell ref="F134:F136"/>
    <mergeCell ref="E140:E142"/>
    <mergeCell ref="F140:F142"/>
    <mergeCell ref="J205:J207"/>
    <mergeCell ref="F308:F310"/>
    <mergeCell ref="F143:F145"/>
    <mergeCell ref="E143:E145"/>
    <mergeCell ref="F341:F343"/>
    <mergeCell ref="F383:F385"/>
    <mergeCell ref="E374:E376"/>
    <mergeCell ref="F374:F376"/>
    <mergeCell ref="E173:E175"/>
    <mergeCell ref="F173:F175"/>
    <mergeCell ref="F472:F474"/>
    <mergeCell ref="A428:A430"/>
    <mergeCell ref="B428:B430"/>
    <mergeCell ref="C428:C430"/>
    <mergeCell ref="B205:B207"/>
    <mergeCell ref="C205:C207"/>
    <mergeCell ref="E332:E334"/>
    <mergeCell ref="A421:A424"/>
    <mergeCell ref="B421:F423"/>
    <mergeCell ref="F332:F334"/>
    <mergeCell ref="J469:J471"/>
    <mergeCell ref="J472:J474"/>
    <mergeCell ref="J450:J452"/>
    <mergeCell ref="J453:J455"/>
    <mergeCell ref="J456:J464"/>
    <mergeCell ref="A472:A474"/>
    <mergeCell ref="B472:B474"/>
    <mergeCell ref="C472:C474"/>
    <mergeCell ref="D472:D474"/>
    <mergeCell ref="E472:E474"/>
    <mergeCell ref="B468:F468"/>
    <mergeCell ref="C447:C449"/>
    <mergeCell ref="E447:E449"/>
    <mergeCell ref="F447:F449"/>
    <mergeCell ref="B431:B433"/>
    <mergeCell ref="J447:J449"/>
    <mergeCell ref="J465:J468"/>
    <mergeCell ref="B446:F446"/>
    <mergeCell ref="E440:E442"/>
    <mergeCell ref="B459:B461"/>
    <mergeCell ref="A431:A433"/>
    <mergeCell ref="J443:J446"/>
    <mergeCell ref="J425:J427"/>
    <mergeCell ref="J428:J430"/>
    <mergeCell ref="J421:J424"/>
    <mergeCell ref="J431:J442"/>
    <mergeCell ref="B443:F445"/>
    <mergeCell ref="E431:E433"/>
    <mergeCell ref="F431:F433"/>
    <mergeCell ref="D434:D436"/>
    <mergeCell ref="A80:A82"/>
    <mergeCell ref="B80:B82"/>
    <mergeCell ref="C80:C82"/>
    <mergeCell ref="D80:D82"/>
    <mergeCell ref="E80:E82"/>
    <mergeCell ref="F80:F82"/>
    <mergeCell ref="F386:F388"/>
    <mergeCell ref="A44:A46"/>
    <mergeCell ref="A68:A70"/>
    <mergeCell ref="B68:B70"/>
    <mergeCell ref="C68:C70"/>
    <mergeCell ref="F65:F67"/>
    <mergeCell ref="D51:D53"/>
    <mergeCell ref="E65:E67"/>
    <mergeCell ref="D71:D73"/>
    <mergeCell ref="E71:E73"/>
    <mergeCell ref="A465:A468"/>
    <mergeCell ref="A77:A79"/>
    <mergeCell ref="B77:B79"/>
    <mergeCell ref="C77:C79"/>
    <mergeCell ref="B465:F467"/>
    <mergeCell ref="E74:E76"/>
    <mergeCell ref="F74:F76"/>
    <mergeCell ref="F77:F79"/>
    <mergeCell ref="C431:C433"/>
    <mergeCell ref="D431:D433"/>
    <mergeCell ref="D44:D46"/>
    <mergeCell ref="C44:C46"/>
    <mergeCell ref="B44:B46"/>
    <mergeCell ref="J44:J46"/>
    <mergeCell ref="F44:F46"/>
    <mergeCell ref="E44:E46"/>
    <mergeCell ref="J54:J57"/>
    <mergeCell ref="B57:F57"/>
    <mergeCell ref="J51:J53"/>
    <mergeCell ref="A469:A471"/>
    <mergeCell ref="B469:B471"/>
    <mergeCell ref="C469:C471"/>
    <mergeCell ref="D469:D471"/>
    <mergeCell ref="E469:E471"/>
    <mergeCell ref="F469:F471"/>
    <mergeCell ref="D447:D449"/>
    <mergeCell ref="A425:A427"/>
    <mergeCell ref="B425:B427"/>
    <mergeCell ref="C425:C427"/>
    <mergeCell ref="E425:E427"/>
    <mergeCell ref="F425:F427"/>
    <mergeCell ref="B389:B391"/>
    <mergeCell ref="C389:C391"/>
    <mergeCell ref="D389:D391"/>
    <mergeCell ref="E389:E391"/>
    <mergeCell ref="F389:F391"/>
    <mergeCell ref="C405:C407"/>
    <mergeCell ref="F405:F407"/>
    <mergeCell ref="D402:D404"/>
    <mergeCell ref="E402:E404"/>
    <mergeCell ref="A386:A388"/>
    <mergeCell ref="B386:B388"/>
    <mergeCell ref="C386:C388"/>
    <mergeCell ref="D386:D388"/>
    <mergeCell ref="E386:E388"/>
    <mergeCell ref="D405:D407"/>
    <mergeCell ref="A383:A385"/>
    <mergeCell ref="B383:B385"/>
    <mergeCell ref="C383:C385"/>
    <mergeCell ref="D383:D385"/>
    <mergeCell ref="E383:E385"/>
    <mergeCell ref="A380:A382"/>
    <mergeCell ref="B380:B382"/>
    <mergeCell ref="C380:C382"/>
    <mergeCell ref="D380:D382"/>
    <mergeCell ref="E380:E382"/>
    <mergeCell ref="F380:F382"/>
    <mergeCell ref="A377:A379"/>
    <mergeCell ref="B377:B379"/>
    <mergeCell ref="C377:C379"/>
    <mergeCell ref="D377:D379"/>
    <mergeCell ref="A374:A376"/>
    <mergeCell ref="B374:B376"/>
    <mergeCell ref="C374:C376"/>
    <mergeCell ref="D374:D376"/>
    <mergeCell ref="E368:E370"/>
    <mergeCell ref="A371:A373"/>
    <mergeCell ref="B371:B373"/>
    <mergeCell ref="C371:C373"/>
    <mergeCell ref="D371:D373"/>
    <mergeCell ref="E371:E373"/>
    <mergeCell ref="A362:A364"/>
    <mergeCell ref="B362:B364"/>
    <mergeCell ref="A368:A370"/>
    <mergeCell ref="B368:B370"/>
    <mergeCell ref="C368:C370"/>
    <mergeCell ref="D368:D370"/>
    <mergeCell ref="D359:D361"/>
    <mergeCell ref="E359:E361"/>
    <mergeCell ref="A359:A361"/>
    <mergeCell ref="B359:B361"/>
    <mergeCell ref="F368:F370"/>
    <mergeCell ref="A365:A367"/>
    <mergeCell ref="B365:B367"/>
    <mergeCell ref="C365:C367"/>
    <mergeCell ref="D365:D367"/>
    <mergeCell ref="E365:E367"/>
    <mergeCell ref="F362:F364"/>
    <mergeCell ref="A356:A358"/>
    <mergeCell ref="B356:B358"/>
    <mergeCell ref="C356:C358"/>
    <mergeCell ref="D356:D358"/>
    <mergeCell ref="E356:E358"/>
    <mergeCell ref="C362:C364"/>
    <mergeCell ref="D362:D364"/>
    <mergeCell ref="E362:E364"/>
    <mergeCell ref="C359:C361"/>
    <mergeCell ref="A347:A349"/>
    <mergeCell ref="B347:B349"/>
    <mergeCell ref="F356:F358"/>
    <mergeCell ref="A353:A355"/>
    <mergeCell ref="B353:B355"/>
    <mergeCell ref="C353:C355"/>
    <mergeCell ref="D353:D355"/>
    <mergeCell ref="E353:E355"/>
    <mergeCell ref="F353:F355"/>
    <mergeCell ref="A350:A352"/>
    <mergeCell ref="B350:B352"/>
    <mergeCell ref="C350:C352"/>
    <mergeCell ref="D350:D352"/>
    <mergeCell ref="E350:E352"/>
    <mergeCell ref="F350:F352"/>
    <mergeCell ref="D344:D346"/>
    <mergeCell ref="E344:E346"/>
    <mergeCell ref="C347:C349"/>
    <mergeCell ref="D347:D349"/>
    <mergeCell ref="E347:E349"/>
    <mergeCell ref="F347:F349"/>
    <mergeCell ref="A329:A331"/>
    <mergeCell ref="B329:B331"/>
    <mergeCell ref="F344:F346"/>
    <mergeCell ref="A338:A340"/>
    <mergeCell ref="B338:B340"/>
    <mergeCell ref="C338:C340"/>
    <mergeCell ref="D338:D340"/>
    <mergeCell ref="A344:A346"/>
    <mergeCell ref="B344:B346"/>
    <mergeCell ref="C344:C346"/>
    <mergeCell ref="A332:A334"/>
    <mergeCell ref="B332:B334"/>
    <mergeCell ref="C332:C334"/>
    <mergeCell ref="D332:D334"/>
    <mergeCell ref="E338:E340"/>
    <mergeCell ref="A335:A337"/>
    <mergeCell ref="B335:B337"/>
    <mergeCell ref="C335:C337"/>
    <mergeCell ref="D335:D337"/>
    <mergeCell ref="E335:E337"/>
    <mergeCell ref="C329:C331"/>
    <mergeCell ref="D329:D331"/>
    <mergeCell ref="E329:E331"/>
    <mergeCell ref="F329:F331"/>
    <mergeCell ref="F335:F337"/>
    <mergeCell ref="B326:B328"/>
    <mergeCell ref="C326:C328"/>
    <mergeCell ref="D326:D328"/>
    <mergeCell ref="E326:E328"/>
    <mergeCell ref="B317:B319"/>
    <mergeCell ref="A320:A322"/>
    <mergeCell ref="B320:B322"/>
    <mergeCell ref="C320:C322"/>
    <mergeCell ref="D320:D322"/>
    <mergeCell ref="F317:F319"/>
    <mergeCell ref="F314:F316"/>
    <mergeCell ref="F326:F328"/>
    <mergeCell ref="A323:A325"/>
    <mergeCell ref="B323:B325"/>
    <mergeCell ref="C323:C325"/>
    <mergeCell ref="D323:D325"/>
    <mergeCell ref="E323:E325"/>
    <mergeCell ref="F323:F325"/>
    <mergeCell ref="A326:A328"/>
    <mergeCell ref="E311:E313"/>
    <mergeCell ref="F311:F313"/>
    <mergeCell ref="D314:D316"/>
    <mergeCell ref="E314:E316"/>
    <mergeCell ref="A317:A319"/>
    <mergeCell ref="E320:E322"/>
    <mergeCell ref="F320:F322"/>
    <mergeCell ref="C317:C319"/>
    <mergeCell ref="D317:D319"/>
    <mergeCell ref="E317:E319"/>
    <mergeCell ref="A314:A316"/>
    <mergeCell ref="B314:B316"/>
    <mergeCell ref="C314:C316"/>
    <mergeCell ref="C305:C307"/>
    <mergeCell ref="D305:D307"/>
    <mergeCell ref="E305:E307"/>
    <mergeCell ref="A311:A313"/>
    <mergeCell ref="B311:B313"/>
    <mergeCell ref="C311:C313"/>
    <mergeCell ref="D311:D313"/>
    <mergeCell ref="F305:F307"/>
    <mergeCell ref="A302:A304"/>
    <mergeCell ref="B302:B304"/>
    <mergeCell ref="E296:E298"/>
    <mergeCell ref="A299:A301"/>
    <mergeCell ref="B299:B301"/>
    <mergeCell ref="C299:C301"/>
    <mergeCell ref="D299:D301"/>
    <mergeCell ref="C302:C304"/>
    <mergeCell ref="D302:D304"/>
    <mergeCell ref="E302:E304"/>
    <mergeCell ref="B293:B295"/>
    <mergeCell ref="C293:C295"/>
    <mergeCell ref="D293:D295"/>
    <mergeCell ref="E293:E295"/>
    <mergeCell ref="F293:F295"/>
    <mergeCell ref="E299:E301"/>
    <mergeCell ref="F299:F301"/>
    <mergeCell ref="C296:C298"/>
    <mergeCell ref="D296:D298"/>
    <mergeCell ref="F296:F298"/>
    <mergeCell ref="F287:F289"/>
    <mergeCell ref="A296:A298"/>
    <mergeCell ref="B296:B298"/>
    <mergeCell ref="A290:A292"/>
    <mergeCell ref="B290:B292"/>
    <mergeCell ref="C290:C292"/>
    <mergeCell ref="D290:D292"/>
    <mergeCell ref="E290:E292"/>
    <mergeCell ref="F290:F292"/>
    <mergeCell ref="A293:A295"/>
    <mergeCell ref="A287:A289"/>
    <mergeCell ref="B287:B289"/>
    <mergeCell ref="C287:C289"/>
    <mergeCell ref="D287:D289"/>
    <mergeCell ref="E287:E289"/>
    <mergeCell ref="A284:A286"/>
    <mergeCell ref="B284:B286"/>
    <mergeCell ref="C284:C286"/>
    <mergeCell ref="D284:D286"/>
    <mergeCell ref="A281:A283"/>
    <mergeCell ref="E284:E286"/>
    <mergeCell ref="F284:F286"/>
    <mergeCell ref="C281:C283"/>
    <mergeCell ref="D281:D283"/>
    <mergeCell ref="E281:E283"/>
    <mergeCell ref="F281:F283"/>
    <mergeCell ref="B281:B283"/>
    <mergeCell ref="A272:A274"/>
    <mergeCell ref="B272:B274"/>
    <mergeCell ref="A278:A280"/>
    <mergeCell ref="B278:B280"/>
    <mergeCell ref="C278:C280"/>
    <mergeCell ref="D278:D280"/>
    <mergeCell ref="F278:F280"/>
    <mergeCell ref="A275:A277"/>
    <mergeCell ref="B275:B277"/>
    <mergeCell ref="C275:C277"/>
    <mergeCell ref="D275:D277"/>
    <mergeCell ref="E275:E277"/>
    <mergeCell ref="F275:F277"/>
    <mergeCell ref="E278:E280"/>
    <mergeCell ref="A269:A271"/>
    <mergeCell ref="C272:C274"/>
    <mergeCell ref="D272:D274"/>
    <mergeCell ref="E272:E274"/>
    <mergeCell ref="F272:F274"/>
    <mergeCell ref="C269:C271"/>
    <mergeCell ref="D269:D271"/>
    <mergeCell ref="E269:E271"/>
    <mergeCell ref="F269:F271"/>
    <mergeCell ref="B269:B271"/>
    <mergeCell ref="A260:A262"/>
    <mergeCell ref="B260:B262"/>
    <mergeCell ref="A266:A268"/>
    <mergeCell ref="B266:B268"/>
    <mergeCell ref="C266:C268"/>
    <mergeCell ref="D266:D268"/>
    <mergeCell ref="F266:F268"/>
    <mergeCell ref="A263:A265"/>
    <mergeCell ref="B263:B265"/>
    <mergeCell ref="C263:C265"/>
    <mergeCell ref="D263:D265"/>
    <mergeCell ref="E263:E265"/>
    <mergeCell ref="F263:F265"/>
    <mergeCell ref="E266:E268"/>
    <mergeCell ref="A257:A259"/>
    <mergeCell ref="C260:C262"/>
    <mergeCell ref="D260:D262"/>
    <mergeCell ref="E260:E262"/>
    <mergeCell ref="F260:F262"/>
    <mergeCell ref="C257:C259"/>
    <mergeCell ref="D257:D259"/>
    <mergeCell ref="E257:E259"/>
    <mergeCell ref="F257:F259"/>
    <mergeCell ref="B257:B259"/>
    <mergeCell ref="A248:A250"/>
    <mergeCell ref="B248:B250"/>
    <mergeCell ref="A254:A256"/>
    <mergeCell ref="B254:B256"/>
    <mergeCell ref="C254:C256"/>
    <mergeCell ref="D254:D256"/>
    <mergeCell ref="F254:F256"/>
    <mergeCell ref="A251:A253"/>
    <mergeCell ref="B251:B253"/>
    <mergeCell ref="C251:C253"/>
    <mergeCell ref="D251:D253"/>
    <mergeCell ref="E251:E253"/>
    <mergeCell ref="F251:F253"/>
    <mergeCell ref="E254:E256"/>
    <mergeCell ref="A245:A247"/>
    <mergeCell ref="C248:C250"/>
    <mergeCell ref="D248:D250"/>
    <mergeCell ref="E248:E250"/>
    <mergeCell ref="F248:F250"/>
    <mergeCell ref="C245:C247"/>
    <mergeCell ref="D245:D247"/>
    <mergeCell ref="E245:E247"/>
    <mergeCell ref="F245:F247"/>
    <mergeCell ref="B245:B247"/>
    <mergeCell ref="A236:A238"/>
    <mergeCell ref="B236:B238"/>
    <mergeCell ref="A242:A244"/>
    <mergeCell ref="B242:B244"/>
    <mergeCell ref="C242:C244"/>
    <mergeCell ref="D242:D244"/>
    <mergeCell ref="C236:C238"/>
    <mergeCell ref="D236:D238"/>
    <mergeCell ref="F242:F244"/>
    <mergeCell ref="A239:A241"/>
    <mergeCell ref="B239:B241"/>
    <mergeCell ref="C239:C241"/>
    <mergeCell ref="D239:D241"/>
    <mergeCell ref="E239:E241"/>
    <mergeCell ref="F239:F241"/>
    <mergeCell ref="E242:E244"/>
    <mergeCell ref="E236:E238"/>
    <mergeCell ref="F236:F238"/>
    <mergeCell ref="C233:C235"/>
    <mergeCell ref="D233:D235"/>
    <mergeCell ref="E233:E235"/>
    <mergeCell ref="F233:F235"/>
    <mergeCell ref="B230:B232"/>
    <mergeCell ref="C230:C232"/>
    <mergeCell ref="D230:D232"/>
    <mergeCell ref="E230:E232"/>
    <mergeCell ref="A233:A235"/>
    <mergeCell ref="B233:B235"/>
    <mergeCell ref="J191:J197"/>
    <mergeCell ref="F230:F232"/>
    <mergeCell ref="A227:A229"/>
    <mergeCell ref="B227:B229"/>
    <mergeCell ref="A224:A226"/>
    <mergeCell ref="B224:B226"/>
    <mergeCell ref="C224:C226"/>
    <mergeCell ref="D224:D226"/>
    <mergeCell ref="E224:E226"/>
    <mergeCell ref="J218:J391"/>
    <mergeCell ref="F176:F178"/>
    <mergeCell ref="F224:F226"/>
    <mergeCell ref="A221:A223"/>
    <mergeCell ref="B221:B223"/>
    <mergeCell ref="C221:C223"/>
    <mergeCell ref="D221:D223"/>
    <mergeCell ref="E221:E223"/>
    <mergeCell ref="F221:F223"/>
    <mergeCell ref="A176:A178"/>
    <mergeCell ref="B176:B178"/>
    <mergeCell ref="A173:A175"/>
    <mergeCell ref="B173:B175"/>
    <mergeCell ref="C167:C169"/>
    <mergeCell ref="B152:B154"/>
    <mergeCell ref="C152:C154"/>
    <mergeCell ref="A155:A157"/>
    <mergeCell ref="C173:C175"/>
    <mergeCell ref="A167:A169"/>
    <mergeCell ref="A158:A160"/>
    <mergeCell ref="B158:B160"/>
    <mergeCell ref="E152:E154"/>
    <mergeCell ref="E161:E163"/>
    <mergeCell ref="B164:B166"/>
    <mergeCell ref="C164:C166"/>
    <mergeCell ref="D164:D166"/>
    <mergeCell ref="E155:E157"/>
    <mergeCell ref="C158:C160"/>
    <mergeCell ref="D173:D175"/>
    <mergeCell ref="D155:D157"/>
    <mergeCell ref="B170:B172"/>
    <mergeCell ref="C170:C172"/>
    <mergeCell ref="B155:B157"/>
    <mergeCell ref="C155:C157"/>
    <mergeCell ref="B167:B169"/>
    <mergeCell ref="F155:F157"/>
    <mergeCell ref="A152:A154"/>
    <mergeCell ref="A149:A151"/>
    <mergeCell ref="B149:B151"/>
    <mergeCell ref="C149:C151"/>
    <mergeCell ref="D149:D151"/>
    <mergeCell ref="E149:E151"/>
    <mergeCell ref="F149:F151"/>
    <mergeCell ref="F152:F154"/>
    <mergeCell ref="D152:D154"/>
    <mergeCell ref="A146:A148"/>
    <mergeCell ref="B146:B148"/>
    <mergeCell ref="C146:C148"/>
    <mergeCell ref="D146:D148"/>
    <mergeCell ref="E146:E148"/>
    <mergeCell ref="F146:F148"/>
    <mergeCell ref="A137:A139"/>
    <mergeCell ref="B137:B139"/>
    <mergeCell ref="C137:C139"/>
    <mergeCell ref="D137:D139"/>
    <mergeCell ref="E137:E139"/>
    <mergeCell ref="A131:A133"/>
    <mergeCell ref="B131:B133"/>
    <mergeCell ref="C131:C133"/>
    <mergeCell ref="D131:D133"/>
    <mergeCell ref="E131:E133"/>
    <mergeCell ref="B128:B130"/>
    <mergeCell ref="D128:D130"/>
    <mergeCell ref="E128:E130"/>
    <mergeCell ref="A119:A121"/>
    <mergeCell ref="B119:B121"/>
    <mergeCell ref="C119:C121"/>
    <mergeCell ref="D119:D121"/>
    <mergeCell ref="B125:B127"/>
    <mergeCell ref="E119:E121"/>
    <mergeCell ref="C125:C127"/>
    <mergeCell ref="D125:D127"/>
    <mergeCell ref="E122:E124"/>
    <mergeCell ref="F128:F130"/>
    <mergeCell ref="A122:A124"/>
    <mergeCell ref="B122:B124"/>
    <mergeCell ref="C122:C124"/>
    <mergeCell ref="D122:D124"/>
    <mergeCell ref="F122:F124"/>
    <mergeCell ref="A128:A130"/>
    <mergeCell ref="F125:F127"/>
    <mergeCell ref="E125:E127"/>
    <mergeCell ref="C128:C130"/>
    <mergeCell ref="D113:D115"/>
    <mergeCell ref="E113:E115"/>
    <mergeCell ref="F113:F115"/>
    <mergeCell ref="A109:A112"/>
    <mergeCell ref="B109:F111"/>
    <mergeCell ref="E116:E118"/>
    <mergeCell ref="F116:F118"/>
    <mergeCell ref="A116:A118"/>
    <mergeCell ref="E170:E172"/>
    <mergeCell ref="F158:F160"/>
    <mergeCell ref="D161:D163"/>
    <mergeCell ref="F164:F166"/>
    <mergeCell ref="E164:E166"/>
    <mergeCell ref="F161:F163"/>
    <mergeCell ref="C176:C178"/>
    <mergeCell ref="A164:A166"/>
    <mergeCell ref="D106:D108"/>
    <mergeCell ref="D158:D160"/>
    <mergeCell ref="B112:F112"/>
    <mergeCell ref="D116:D118"/>
    <mergeCell ref="A113:A115"/>
    <mergeCell ref="A125:A127"/>
    <mergeCell ref="F170:F172"/>
    <mergeCell ref="D170:D172"/>
    <mergeCell ref="A106:A108"/>
    <mergeCell ref="B106:B108"/>
    <mergeCell ref="C106:C108"/>
    <mergeCell ref="E450:E452"/>
    <mergeCell ref="E158:E160"/>
    <mergeCell ref="A161:A163"/>
    <mergeCell ref="B161:B163"/>
    <mergeCell ref="A170:A172"/>
    <mergeCell ref="D176:D178"/>
    <mergeCell ref="E176:E178"/>
    <mergeCell ref="A100:A102"/>
    <mergeCell ref="B100:B102"/>
    <mergeCell ref="C100:C102"/>
    <mergeCell ref="D100:D102"/>
    <mergeCell ref="E100:E102"/>
    <mergeCell ref="E106:E108"/>
    <mergeCell ref="A103:A105"/>
    <mergeCell ref="B103:B105"/>
    <mergeCell ref="C103:C105"/>
    <mergeCell ref="D103:D105"/>
    <mergeCell ref="A90:A92"/>
    <mergeCell ref="B90:B92"/>
    <mergeCell ref="F100:F102"/>
    <mergeCell ref="C90:C92"/>
    <mergeCell ref="D90:D92"/>
    <mergeCell ref="E90:E92"/>
    <mergeCell ref="F90:F92"/>
    <mergeCell ref="B96:F98"/>
    <mergeCell ref="A96:A99"/>
    <mergeCell ref="A93:A95"/>
    <mergeCell ref="F103:F105"/>
    <mergeCell ref="B99:F99"/>
    <mergeCell ref="C161:C163"/>
    <mergeCell ref="F106:F108"/>
    <mergeCell ref="E103:E105"/>
    <mergeCell ref="B116:B118"/>
    <mergeCell ref="C116:C118"/>
    <mergeCell ref="B113:B115"/>
    <mergeCell ref="C113:C115"/>
    <mergeCell ref="F119:F121"/>
    <mergeCell ref="C74:C76"/>
    <mergeCell ref="C65:C67"/>
    <mergeCell ref="D65:D67"/>
    <mergeCell ref="A83:A86"/>
    <mergeCell ref="B83:F85"/>
    <mergeCell ref="B86:F86"/>
    <mergeCell ref="D74:D76"/>
    <mergeCell ref="A71:A73"/>
    <mergeCell ref="D77:D79"/>
    <mergeCell ref="E77:E79"/>
    <mergeCell ref="C58:C60"/>
    <mergeCell ref="E58:E60"/>
    <mergeCell ref="E51:E53"/>
    <mergeCell ref="F51:F53"/>
    <mergeCell ref="B51:B53"/>
    <mergeCell ref="C51:C53"/>
    <mergeCell ref="A54:A57"/>
    <mergeCell ref="B54:F56"/>
    <mergeCell ref="D58:D60"/>
    <mergeCell ref="F58:F60"/>
    <mergeCell ref="F167:F169"/>
    <mergeCell ref="J58:J60"/>
    <mergeCell ref="J61:J82"/>
    <mergeCell ref="B64:F64"/>
    <mergeCell ref="A65:A67"/>
    <mergeCell ref="B65:B67"/>
    <mergeCell ref="B3:K3"/>
    <mergeCell ref="A478:G479"/>
    <mergeCell ref="H478:J479"/>
    <mergeCell ref="B31:B33"/>
    <mergeCell ref="A31:A33"/>
    <mergeCell ref="C31:C33"/>
    <mergeCell ref="A58:A60"/>
    <mergeCell ref="B58:B60"/>
    <mergeCell ref="F31:F33"/>
    <mergeCell ref="J96:J108"/>
    <mergeCell ref="A476:J477"/>
    <mergeCell ref="B480:F480"/>
    <mergeCell ref="H480:I480"/>
    <mergeCell ref="A47:A50"/>
    <mergeCell ref="B47:F49"/>
    <mergeCell ref="J47:J50"/>
    <mergeCell ref="D167:D169"/>
    <mergeCell ref="E167:E169"/>
    <mergeCell ref="B50:F50"/>
    <mergeCell ref="A51:A53"/>
    <mergeCell ref="F38:F40"/>
    <mergeCell ref="J38:J40"/>
    <mergeCell ref="A41:A43"/>
    <mergeCell ref="B41:B43"/>
    <mergeCell ref="C41:C43"/>
    <mergeCell ref="D41:D43"/>
    <mergeCell ref="E41:E43"/>
    <mergeCell ref="F41:F43"/>
    <mergeCell ref="J41:J43"/>
    <mergeCell ref="J21:J33"/>
    <mergeCell ref="A34:A37"/>
    <mergeCell ref="B34:F36"/>
    <mergeCell ref="J34:J37"/>
    <mergeCell ref="B37:F37"/>
    <mergeCell ref="A38:A40"/>
    <mergeCell ref="B38:B40"/>
    <mergeCell ref="C38:C40"/>
    <mergeCell ref="D38:D40"/>
    <mergeCell ref="E38:E40"/>
    <mergeCell ref="A28:A30"/>
    <mergeCell ref="B28:B30"/>
    <mergeCell ref="C28:C30"/>
    <mergeCell ref="D28:D30"/>
    <mergeCell ref="E28:E30"/>
    <mergeCell ref="D31:D33"/>
    <mergeCell ref="E31:E33"/>
    <mergeCell ref="F28:F30"/>
    <mergeCell ref="A21:A24"/>
    <mergeCell ref="B21:F23"/>
    <mergeCell ref="B24:F24"/>
    <mergeCell ref="A25:A27"/>
    <mergeCell ref="B25:B27"/>
    <mergeCell ref="C25:C27"/>
    <mergeCell ref="D25:D27"/>
    <mergeCell ref="E25:E27"/>
    <mergeCell ref="F25:F27"/>
    <mergeCell ref="G10:I10"/>
    <mergeCell ref="J10:J14"/>
    <mergeCell ref="A16:A19"/>
    <mergeCell ref="B16:F18"/>
    <mergeCell ref="J16:J19"/>
    <mergeCell ref="B19:F19"/>
    <mergeCell ref="B2:J2"/>
    <mergeCell ref="B4:J4"/>
    <mergeCell ref="A5:I9"/>
    <mergeCell ref="J5:J9"/>
    <mergeCell ref="A10:A14"/>
    <mergeCell ref="B10:B14"/>
    <mergeCell ref="C10:C14"/>
    <mergeCell ref="D10:D14"/>
    <mergeCell ref="E10:E14"/>
    <mergeCell ref="F10:F14"/>
    <mergeCell ref="A191:A194"/>
    <mergeCell ref="B191:F193"/>
    <mergeCell ref="B194:F194"/>
    <mergeCell ref="A195:A197"/>
    <mergeCell ref="B195:B197"/>
    <mergeCell ref="C195:C197"/>
    <mergeCell ref="D195:D197"/>
    <mergeCell ref="E195:E197"/>
    <mergeCell ref="F195:F197"/>
    <mergeCell ref="A198:A201"/>
    <mergeCell ref="B198:F200"/>
    <mergeCell ref="B201:F201"/>
    <mergeCell ref="A202:A204"/>
    <mergeCell ref="B202:B204"/>
    <mergeCell ref="C202:C204"/>
    <mergeCell ref="D202:D204"/>
    <mergeCell ref="E202:E204"/>
    <mergeCell ref="F202:F204"/>
    <mergeCell ref="A211:A214"/>
    <mergeCell ref="B211:F213"/>
    <mergeCell ref="B214:F214"/>
    <mergeCell ref="D227:D229"/>
    <mergeCell ref="E227:E229"/>
    <mergeCell ref="B208:F210"/>
    <mergeCell ref="A215:A217"/>
    <mergeCell ref="A208:A210"/>
    <mergeCell ref="B215:F217"/>
    <mergeCell ref="C218:C220"/>
    <mergeCell ref="D218:D220"/>
    <mergeCell ref="E218:E220"/>
    <mergeCell ref="E396:E398"/>
    <mergeCell ref="F218:F220"/>
    <mergeCell ref="A218:A220"/>
    <mergeCell ref="B218:B220"/>
    <mergeCell ref="C227:C229"/>
    <mergeCell ref="C396:C398"/>
    <mergeCell ref="D396:D398"/>
    <mergeCell ref="A230:A232"/>
    <mergeCell ref="E428:E430"/>
    <mergeCell ref="E405:E407"/>
    <mergeCell ref="A402:A404"/>
    <mergeCell ref="B402:B404"/>
    <mergeCell ref="C402:C404"/>
    <mergeCell ref="A392:A395"/>
    <mergeCell ref="B392:F394"/>
    <mergeCell ref="B395:F395"/>
    <mergeCell ref="A396:A398"/>
    <mergeCell ref="B396:B398"/>
    <mergeCell ref="D415:D417"/>
    <mergeCell ref="B437:B439"/>
    <mergeCell ref="B440:B442"/>
    <mergeCell ref="A399:A401"/>
    <mergeCell ref="B399:B401"/>
    <mergeCell ref="C399:C401"/>
    <mergeCell ref="D399:D401"/>
    <mergeCell ref="A405:A407"/>
    <mergeCell ref="A434:A436"/>
    <mergeCell ref="A437:A439"/>
    <mergeCell ref="E399:E401"/>
    <mergeCell ref="C437:C439"/>
    <mergeCell ref="C440:C442"/>
    <mergeCell ref="B450:B452"/>
    <mergeCell ref="D437:D439"/>
    <mergeCell ref="D440:D442"/>
    <mergeCell ref="B405:B407"/>
    <mergeCell ref="C450:C452"/>
    <mergeCell ref="D450:D452"/>
    <mergeCell ref="D425:D427"/>
    <mergeCell ref="F428:F430"/>
    <mergeCell ref="D428:D430"/>
    <mergeCell ref="A456:A458"/>
    <mergeCell ref="B456:B458"/>
    <mergeCell ref="C456:C458"/>
    <mergeCell ref="E434:E436"/>
    <mergeCell ref="E437:E439"/>
    <mergeCell ref="D456:D458"/>
    <mergeCell ref="E456:E458"/>
    <mergeCell ref="C434:C436"/>
    <mergeCell ref="A440:A442"/>
    <mergeCell ref="B434:B436"/>
    <mergeCell ref="A453:A455"/>
    <mergeCell ref="B453:B455"/>
    <mergeCell ref="A447:A449"/>
    <mergeCell ref="B447:B449"/>
    <mergeCell ref="A450:A452"/>
    <mergeCell ref="A443:A446"/>
    <mergeCell ref="J198:J204"/>
    <mergeCell ref="J208:J217"/>
    <mergeCell ref="A462:A464"/>
    <mergeCell ref="C453:C455"/>
    <mergeCell ref="D453:D455"/>
    <mergeCell ref="E453:E455"/>
    <mergeCell ref="F453:F455"/>
    <mergeCell ref="B462:B464"/>
    <mergeCell ref="F227:F229"/>
    <mergeCell ref="A459:A461"/>
    <mergeCell ref="C459:C461"/>
    <mergeCell ref="F462:F464"/>
    <mergeCell ref="D459:D461"/>
    <mergeCell ref="C462:C464"/>
    <mergeCell ref="D462:D464"/>
    <mergeCell ref="E462:E464"/>
    <mergeCell ref="E459:E461"/>
    <mergeCell ref="F459:F461"/>
    <mergeCell ref="J392:J407"/>
    <mergeCell ref="F434:F436"/>
    <mergeCell ref="F437:F439"/>
    <mergeCell ref="F440:F442"/>
    <mergeCell ref="F456:F458"/>
    <mergeCell ref="F402:F404"/>
    <mergeCell ref="F450:F452"/>
    <mergeCell ref="F396:F398"/>
    <mergeCell ref="F399:F401"/>
    <mergeCell ref="B424:F424"/>
    <mergeCell ref="A61:A64"/>
    <mergeCell ref="B61:F63"/>
    <mergeCell ref="E68:E70"/>
    <mergeCell ref="F68:F70"/>
    <mergeCell ref="D68:D70"/>
    <mergeCell ref="A74:A76"/>
    <mergeCell ref="B71:B73"/>
    <mergeCell ref="C71:C73"/>
    <mergeCell ref="B74:B76"/>
    <mergeCell ref="F71:F73"/>
    <mergeCell ref="B93:B95"/>
    <mergeCell ref="C93:C95"/>
    <mergeCell ref="D93:D95"/>
    <mergeCell ref="E93:E95"/>
    <mergeCell ref="F93:F95"/>
    <mergeCell ref="A179:A181"/>
    <mergeCell ref="B179:B181"/>
    <mergeCell ref="C179:C181"/>
    <mergeCell ref="D179:D181"/>
    <mergeCell ref="E179:E181"/>
    <mergeCell ref="F179:F181"/>
    <mergeCell ref="A182:A184"/>
    <mergeCell ref="B182:B184"/>
    <mergeCell ref="C182:C184"/>
    <mergeCell ref="D182:D184"/>
    <mergeCell ref="E182:E184"/>
    <mergeCell ref="F182:F184"/>
    <mergeCell ref="A185:A187"/>
    <mergeCell ref="B185:B187"/>
    <mergeCell ref="C185:C187"/>
    <mergeCell ref="D185:D187"/>
    <mergeCell ref="E185:E187"/>
    <mergeCell ref="F185:F187"/>
    <mergeCell ref="J90:J92"/>
    <mergeCell ref="J93:J95"/>
    <mergeCell ref="J83:J86"/>
    <mergeCell ref="J109:J190"/>
    <mergeCell ref="A188:A190"/>
    <mergeCell ref="B188:B190"/>
    <mergeCell ref="C188:C190"/>
    <mergeCell ref="D188:D190"/>
    <mergeCell ref="E188:E190"/>
    <mergeCell ref="F188:F190"/>
  </mergeCells>
  <printOptions/>
  <pageMargins left="0.17" right="0.17" top="0.23" bottom="0.21" header="0.18" footer="0.15"/>
  <pageSetup horizontalDpi="600" verticalDpi="600" orientation="landscape" paperSize="9" scale="60" r:id="rId1"/>
  <rowBreaks count="19" manualBreakCount="19">
    <brk id="33" max="9" man="1"/>
    <brk id="59" max="9" man="1"/>
    <brk id="79" max="9" man="1"/>
    <brk id="95" max="9" man="1"/>
    <brk id="108" max="9" man="1"/>
    <brk id="148" max="9" man="1"/>
    <brk id="190" max="9" man="1"/>
    <brk id="210" max="9" man="1"/>
    <brk id="238" max="9" man="1"/>
    <brk id="265" max="9" man="1"/>
    <brk id="286" max="9" man="1"/>
    <brk id="316" max="9" man="1"/>
    <brk id="346" max="9" man="1"/>
    <brk id="364" max="9" man="1"/>
    <brk id="382" max="9" man="1"/>
    <brk id="407" max="9" man="1"/>
    <brk id="433" max="9" man="1"/>
    <brk id="449" max="9" man="1"/>
    <brk id="461" max="9" man="1"/>
  </rowBreaks>
</worksheet>
</file>

<file path=xl/worksheets/sheet4.xml><?xml version="1.0" encoding="utf-8"?>
<worksheet xmlns="http://schemas.openxmlformats.org/spreadsheetml/2006/main" xmlns:r="http://schemas.openxmlformats.org/officeDocument/2006/relationships">
  <dimension ref="A1:G16"/>
  <sheetViews>
    <sheetView view="pageBreakPreview" zoomScaleSheetLayoutView="100" zoomScalePageLayoutView="0" workbookViewId="0" topLeftCell="A1">
      <selection activeCell="F9" sqref="F9"/>
    </sheetView>
  </sheetViews>
  <sheetFormatPr defaultColWidth="9.00390625" defaultRowHeight="12.75"/>
  <cols>
    <col min="1" max="1" width="8.25390625" style="57" customWidth="1"/>
    <col min="2" max="2" width="31.25390625" style="0" customWidth="1"/>
    <col min="3" max="6" width="20.75390625" style="0" customWidth="1"/>
  </cols>
  <sheetData>
    <row r="1" spans="2:6" ht="16.5">
      <c r="B1" s="58"/>
      <c r="C1" s="58"/>
      <c r="D1" s="58"/>
      <c r="E1" s="58"/>
      <c r="F1" s="45" t="s">
        <v>66</v>
      </c>
    </row>
    <row r="2" spans="2:6" ht="16.5">
      <c r="B2" s="58"/>
      <c r="C2" s="58"/>
      <c r="D2" s="58"/>
      <c r="E2" s="58"/>
      <c r="F2" s="58"/>
    </row>
    <row r="3" spans="2:6" ht="40.5" customHeight="1">
      <c r="B3" s="317" t="s">
        <v>67</v>
      </c>
      <c r="C3" s="317"/>
      <c r="D3" s="317"/>
      <c r="E3" s="317"/>
      <c r="F3" s="317"/>
    </row>
    <row r="4" spans="2:6" ht="16.5">
      <c r="B4" s="318" t="s">
        <v>230</v>
      </c>
      <c r="C4" s="318"/>
      <c r="D4" s="318"/>
      <c r="E4" s="318"/>
      <c r="F4" s="318"/>
    </row>
    <row r="5" spans="1:6" ht="16.5" thickBot="1">
      <c r="A5" s="59"/>
      <c r="B5" s="59"/>
      <c r="C5" s="59"/>
      <c r="D5" s="59"/>
      <c r="E5" s="59"/>
      <c r="F5" s="59"/>
    </row>
    <row r="6" spans="1:6" ht="51" customHeight="1" thickBot="1" thickTop="1">
      <c r="A6" s="315"/>
      <c r="B6" s="319"/>
      <c r="C6" s="321" t="s">
        <v>68</v>
      </c>
      <c r="D6" s="322"/>
      <c r="E6" s="323" t="s">
        <v>69</v>
      </c>
      <c r="F6" s="324"/>
    </row>
    <row r="7" spans="1:7" ht="15.75" customHeight="1" thickBot="1" thickTop="1">
      <c r="A7" s="316"/>
      <c r="B7" s="320"/>
      <c r="C7" s="62" t="s">
        <v>70</v>
      </c>
      <c r="D7" s="63" t="s">
        <v>71</v>
      </c>
      <c r="E7" s="64" t="s">
        <v>70</v>
      </c>
      <c r="F7" s="64" t="s">
        <v>71</v>
      </c>
      <c r="G7" s="21"/>
    </row>
    <row r="8" spans="1:7" s="70" customFormat="1" ht="18" customHeight="1" thickBot="1" thickTop="1">
      <c r="A8" s="65"/>
      <c r="B8" s="66">
        <v>1</v>
      </c>
      <c r="C8" s="67">
        <v>2</v>
      </c>
      <c r="D8" s="65">
        <v>3</v>
      </c>
      <c r="E8" s="68">
        <v>4</v>
      </c>
      <c r="F8" s="68">
        <v>5</v>
      </c>
      <c r="G8" s="69"/>
    </row>
    <row r="9" spans="1:6" ht="48" thickTop="1">
      <c r="A9" s="71" t="s">
        <v>6</v>
      </c>
      <c r="B9" s="72" t="s">
        <v>72</v>
      </c>
      <c r="C9" s="157">
        <f>'Форма 2'!F7</f>
        <v>129</v>
      </c>
      <c r="D9" s="157">
        <f>'Форма 2'!G7</f>
        <v>126</v>
      </c>
      <c r="E9" s="97">
        <f>'Форма 2'!H9/1000</f>
        <v>2128.8282085</v>
      </c>
      <c r="F9" s="97">
        <f>'Форма 2'!I9/1000</f>
        <v>2118.044533</v>
      </c>
    </row>
    <row r="10" spans="1:6" ht="15.75">
      <c r="A10" s="73"/>
      <c r="B10" s="74" t="s">
        <v>73</v>
      </c>
      <c r="C10" s="89"/>
      <c r="D10" s="89"/>
      <c r="E10" s="98"/>
      <c r="F10" s="99"/>
    </row>
    <row r="11" spans="1:6" ht="48" thickBot="1">
      <c r="A11" s="75" t="s">
        <v>10</v>
      </c>
      <c r="B11" s="76" t="s">
        <v>74</v>
      </c>
      <c r="C11" s="90">
        <v>0</v>
      </c>
      <c r="D11" s="90">
        <v>0</v>
      </c>
      <c r="E11" s="100">
        <v>0</v>
      </c>
      <c r="F11" s="101">
        <v>0</v>
      </c>
    </row>
    <row r="12" spans="1:6" ht="16.5" thickTop="1">
      <c r="A12" s="43"/>
      <c r="B12" s="77"/>
      <c r="C12" s="44"/>
      <c r="D12" s="44"/>
      <c r="E12" s="44"/>
      <c r="F12" s="44"/>
    </row>
    <row r="13" spans="1:6" ht="80.25" customHeight="1">
      <c r="A13" s="228" t="s">
        <v>240</v>
      </c>
      <c r="B13" s="228"/>
      <c r="C13" s="228"/>
      <c r="D13" s="228"/>
      <c r="E13" s="314" t="s">
        <v>424</v>
      </c>
      <c r="F13" s="314"/>
    </row>
    <row r="14" spans="1:6" ht="15.75">
      <c r="A14" s="59"/>
      <c r="B14" s="32"/>
      <c r="C14" s="88"/>
      <c r="D14" s="35"/>
      <c r="E14" s="78"/>
      <c r="F14" s="77"/>
    </row>
    <row r="15" spans="1:6" ht="15.75">
      <c r="A15" s="59"/>
      <c r="B15" s="35"/>
      <c r="C15" s="35"/>
      <c r="D15" s="35"/>
      <c r="E15" s="78"/>
      <c r="F15" s="77"/>
    </row>
    <row r="16" spans="1:6" ht="15.75">
      <c r="A16" s="59"/>
      <c r="B16" s="35"/>
      <c r="C16" s="35"/>
      <c r="D16" s="35"/>
      <c r="E16" s="35"/>
      <c r="F16" s="35"/>
    </row>
  </sheetData>
  <sheetProtection/>
  <mergeCells count="8">
    <mergeCell ref="E13:F13"/>
    <mergeCell ref="A6:A7"/>
    <mergeCell ref="B3:F3"/>
    <mergeCell ref="B4:F4"/>
    <mergeCell ref="B6:B7"/>
    <mergeCell ref="C6:D6"/>
    <mergeCell ref="E6:F6"/>
    <mergeCell ref="A13:D13"/>
  </mergeCells>
  <printOptions/>
  <pageMargins left="0.77" right="0.28" top="0.21" bottom="0.19" header="0.17" footer="0.15"/>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dimension ref="A1:K15"/>
  <sheetViews>
    <sheetView tabSelected="1" view="pageBreakPreview" zoomScaleSheetLayoutView="100" zoomScalePageLayoutView="0" workbookViewId="0" topLeftCell="A1">
      <selection activeCell="H17" sqref="H17"/>
    </sheetView>
  </sheetViews>
  <sheetFormatPr defaultColWidth="9.00390625" defaultRowHeight="12.75"/>
  <cols>
    <col min="1" max="1" width="3.00390625" style="57" customWidth="1"/>
    <col min="2" max="2" width="31.25390625" style="0" customWidth="1"/>
    <col min="3" max="11" width="11.25390625" style="0" customWidth="1"/>
  </cols>
  <sheetData>
    <row r="1" spans="2:11" ht="16.5">
      <c r="B1" s="58"/>
      <c r="C1" s="58"/>
      <c r="D1" s="58"/>
      <c r="E1" s="58"/>
      <c r="F1" s="58"/>
      <c r="G1" s="58"/>
      <c r="H1" s="58"/>
      <c r="I1" s="58"/>
      <c r="J1" s="58"/>
      <c r="K1" s="45" t="s">
        <v>75</v>
      </c>
    </row>
    <row r="2" spans="2:11" ht="16.5">
      <c r="B2" s="58"/>
      <c r="C2" s="58"/>
      <c r="D2" s="58"/>
      <c r="E2" s="58"/>
      <c r="F2" s="58"/>
      <c r="G2" s="58"/>
      <c r="H2" s="58"/>
      <c r="I2" s="58"/>
      <c r="J2" s="58"/>
      <c r="K2" s="58"/>
    </row>
    <row r="3" spans="2:11" ht="40.5" customHeight="1">
      <c r="B3" s="325" t="s">
        <v>76</v>
      </c>
      <c r="C3" s="325"/>
      <c r="D3" s="325"/>
      <c r="E3" s="325"/>
      <c r="F3" s="325"/>
      <c r="G3" s="325"/>
      <c r="H3" s="325"/>
      <c r="I3" s="325"/>
      <c r="J3" s="325"/>
      <c r="K3" s="325"/>
    </row>
    <row r="4" spans="1:11" ht="15.75">
      <c r="A4" s="59"/>
      <c r="B4" s="326" t="s">
        <v>230</v>
      </c>
      <c r="C4" s="326"/>
      <c r="D4" s="326"/>
      <c r="E4" s="326"/>
      <c r="F4" s="326"/>
      <c r="G4" s="326"/>
      <c r="H4" s="326"/>
      <c r="I4" s="326"/>
      <c r="J4" s="326"/>
      <c r="K4" s="326"/>
    </row>
    <row r="5" spans="1:11" ht="16.5" thickBot="1">
      <c r="A5" s="59"/>
      <c r="B5" s="59"/>
      <c r="C5" s="59"/>
      <c r="D5" s="59"/>
      <c r="E5" s="59"/>
      <c r="F5" s="59"/>
      <c r="G5" s="59"/>
      <c r="H5" s="59"/>
      <c r="I5" s="59"/>
      <c r="J5" s="59"/>
      <c r="K5" s="59"/>
    </row>
    <row r="6" spans="1:11" ht="30.75" customHeight="1" thickBot="1" thickTop="1">
      <c r="A6" s="60"/>
      <c r="B6" s="327"/>
      <c r="C6" s="329" t="s">
        <v>77</v>
      </c>
      <c r="D6" s="330"/>
      <c r="E6" s="330"/>
      <c r="F6" s="330"/>
      <c r="G6" s="330"/>
      <c r="H6" s="330"/>
      <c r="I6" s="330"/>
      <c r="J6" s="330"/>
      <c r="K6" s="331"/>
    </row>
    <row r="7" spans="1:11" ht="18" customHeight="1" thickBot="1" thickTop="1">
      <c r="A7" s="61"/>
      <c r="B7" s="328"/>
      <c r="C7" s="63" t="s">
        <v>78</v>
      </c>
      <c r="D7" s="63" t="s">
        <v>79</v>
      </c>
      <c r="E7" s="63" t="s">
        <v>80</v>
      </c>
      <c r="F7" s="63" t="s">
        <v>81</v>
      </c>
      <c r="G7" s="63" t="s">
        <v>82</v>
      </c>
      <c r="H7" s="63" t="s">
        <v>83</v>
      </c>
      <c r="I7" s="63" t="s">
        <v>84</v>
      </c>
      <c r="J7" s="63" t="s">
        <v>85</v>
      </c>
      <c r="K7" s="79" t="s">
        <v>86</v>
      </c>
    </row>
    <row r="8" spans="1:11" s="70" customFormat="1" ht="18" customHeight="1" thickBot="1" thickTop="1">
      <c r="A8" s="61"/>
      <c r="B8" s="80">
        <v>1</v>
      </c>
      <c r="C8" s="61">
        <v>2</v>
      </c>
      <c r="D8" s="61">
        <v>3</v>
      </c>
      <c r="E8" s="61">
        <v>4</v>
      </c>
      <c r="F8" s="61">
        <v>5</v>
      </c>
      <c r="G8" s="61">
        <v>6</v>
      </c>
      <c r="H8" s="61">
        <v>7</v>
      </c>
      <c r="I8" s="61">
        <v>8</v>
      </c>
      <c r="J8" s="61">
        <v>9</v>
      </c>
      <c r="K8" s="68">
        <v>10</v>
      </c>
    </row>
    <row r="9" spans="1:11" ht="79.5" thickTop="1">
      <c r="A9" s="71">
        <v>1</v>
      </c>
      <c r="B9" s="81" t="s">
        <v>87</v>
      </c>
      <c r="C9" s="92">
        <v>2256</v>
      </c>
      <c r="D9" s="92">
        <v>2300</v>
      </c>
      <c r="E9" s="92">
        <v>10000</v>
      </c>
      <c r="F9" s="92">
        <v>10000</v>
      </c>
      <c r="G9" s="92"/>
      <c r="H9" s="92"/>
      <c r="I9" s="92"/>
      <c r="J9" s="92"/>
      <c r="K9" s="93"/>
    </row>
    <row r="10" spans="1:11" ht="47.25">
      <c r="A10" s="82">
        <v>2</v>
      </c>
      <c r="B10" s="83" t="s">
        <v>88</v>
      </c>
      <c r="C10" s="94">
        <f>'Форма 2'!H9/1000</f>
        <v>2128.8282085</v>
      </c>
      <c r="D10" s="94"/>
      <c r="E10" s="94"/>
      <c r="F10" s="94"/>
      <c r="G10" s="94"/>
      <c r="H10" s="94"/>
      <c r="I10" s="94"/>
      <c r="J10" s="94"/>
      <c r="K10" s="95"/>
    </row>
    <row r="11" spans="1:11" ht="34.5" customHeight="1" thickBot="1">
      <c r="A11" s="84">
        <v>3</v>
      </c>
      <c r="B11" s="85" t="s">
        <v>89</v>
      </c>
      <c r="C11" s="96">
        <f>(C10/C9)*100</f>
        <v>94.36295250443263</v>
      </c>
      <c r="D11" s="90"/>
      <c r="E11" s="90"/>
      <c r="F11" s="90"/>
      <c r="G11" s="90"/>
      <c r="H11" s="90"/>
      <c r="I11" s="90"/>
      <c r="J11" s="90"/>
      <c r="K11" s="91"/>
    </row>
    <row r="12" spans="1:11" ht="16.5" thickTop="1">
      <c r="A12" s="43"/>
      <c r="B12" s="77"/>
      <c r="C12" s="77"/>
      <c r="D12" s="77"/>
      <c r="E12" s="77"/>
      <c r="F12" s="77"/>
      <c r="G12" s="77"/>
      <c r="H12" s="77"/>
      <c r="I12" s="77"/>
      <c r="J12" s="77"/>
      <c r="K12" s="77"/>
    </row>
    <row r="13" spans="1:11" ht="12.75" customHeight="1">
      <c r="A13" s="59"/>
      <c r="B13" s="334" t="s">
        <v>241</v>
      </c>
      <c r="C13" s="334"/>
      <c r="D13" s="334"/>
      <c r="E13" s="334"/>
      <c r="F13" s="334"/>
      <c r="G13" s="259" t="s">
        <v>415</v>
      </c>
      <c r="H13" s="259"/>
      <c r="I13" s="259"/>
      <c r="J13" s="259"/>
      <c r="K13" s="332"/>
    </row>
    <row r="14" spans="1:11" ht="45" customHeight="1">
      <c r="A14" s="59"/>
      <c r="B14" s="334"/>
      <c r="C14" s="334"/>
      <c r="D14" s="334"/>
      <c r="E14" s="334"/>
      <c r="F14" s="334"/>
      <c r="G14" s="259"/>
      <c r="H14" s="259"/>
      <c r="I14" s="259"/>
      <c r="J14" s="259"/>
      <c r="K14" s="333"/>
    </row>
    <row r="15" spans="1:11" ht="15.75">
      <c r="A15" s="59"/>
      <c r="B15" s="34"/>
      <c r="C15" s="44"/>
      <c r="D15" s="44"/>
      <c r="E15" s="34"/>
      <c r="F15" s="34"/>
      <c r="G15" s="34"/>
      <c r="H15" s="34"/>
      <c r="I15" s="34"/>
      <c r="J15" s="34"/>
      <c r="K15" s="34"/>
    </row>
  </sheetData>
  <sheetProtection/>
  <mergeCells count="6">
    <mergeCell ref="B3:K3"/>
    <mergeCell ref="B4:K4"/>
    <mergeCell ref="B6:B7"/>
    <mergeCell ref="C6:K6"/>
    <mergeCell ref="G13:K14"/>
    <mergeCell ref="B13:F14"/>
  </mergeCells>
  <printOptions/>
  <pageMargins left="0.83" right="0.28" top="0.33" bottom="0.22" header="0.22" footer="0.15"/>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1">
      <selection activeCell="F6" sqref="F6:F12"/>
    </sheetView>
  </sheetViews>
  <sheetFormatPr defaultColWidth="9.00390625" defaultRowHeight="12.75"/>
  <cols>
    <col min="1" max="1" width="73.875" style="0" customWidth="1"/>
    <col min="2" max="2" width="16.625" style="0" customWidth="1"/>
    <col min="3" max="3" width="18.875" style="0" customWidth="1"/>
    <col min="4" max="4" width="13.625" style="0" customWidth="1"/>
    <col min="5" max="5" width="13.25390625" style="0" customWidth="1"/>
    <col min="6" max="6" width="43.00390625" style="0" customWidth="1"/>
  </cols>
  <sheetData>
    <row r="1" spans="1:6" ht="51">
      <c r="A1" s="161"/>
      <c r="B1" s="163" t="s">
        <v>485</v>
      </c>
      <c r="C1" s="163" t="s">
        <v>484</v>
      </c>
      <c r="D1" s="163" t="s">
        <v>408</v>
      </c>
      <c r="E1" s="163" t="s">
        <v>486</v>
      </c>
      <c r="F1" s="164" t="s">
        <v>475</v>
      </c>
    </row>
    <row r="2" spans="1:6" ht="58.5" customHeight="1">
      <c r="A2" s="167" t="s">
        <v>476</v>
      </c>
      <c r="B2" s="168">
        <f>SUM(B3:B5)</f>
        <v>791460</v>
      </c>
      <c r="C2" s="168">
        <f>SUM(C3:C5)</f>
        <v>791460</v>
      </c>
      <c r="D2" s="168">
        <f>SUM(D3:D5)</f>
        <v>734374.2595900001</v>
      </c>
      <c r="E2" s="168">
        <f>SUM(E3:E5)</f>
        <v>57085.74040999997</v>
      </c>
      <c r="F2" s="335" t="s">
        <v>487</v>
      </c>
    </row>
    <row r="3" spans="1:6" ht="12.75">
      <c r="A3" s="162" t="s">
        <v>477</v>
      </c>
      <c r="B3" s="165">
        <f>'Форма 5 (ПРОЧИЕ НУЖДЫ)'!H25</f>
        <v>223037.76</v>
      </c>
      <c r="C3" s="165">
        <f>B3</f>
        <v>223037.76</v>
      </c>
      <c r="D3" s="165">
        <f>'Форма 5 (ПРОЧИЕ НУЖДЫ)'!I25</f>
        <v>171322.19981000002</v>
      </c>
      <c r="E3" s="165">
        <f>C3-D3</f>
        <v>51715.56018999999</v>
      </c>
      <c r="F3" s="336"/>
    </row>
    <row r="4" spans="1:6" ht="12.75">
      <c r="A4" s="162" t="s">
        <v>478</v>
      </c>
      <c r="B4" s="165">
        <f>'Форма 5 (ПРОЧИЕ НУЖДЫ)'!H31</f>
        <v>283056.15</v>
      </c>
      <c r="C4" s="165">
        <f>B4</f>
        <v>283056.15</v>
      </c>
      <c r="D4" s="165">
        <f>'Форма 5 (ПРОЧИЕ НУЖДЫ)'!I31</f>
        <v>279759.58442</v>
      </c>
      <c r="E4" s="165">
        <f>C4-D4</f>
        <v>3296.565579999995</v>
      </c>
      <c r="F4" s="336"/>
    </row>
    <row r="5" spans="1:6" ht="12.75">
      <c r="A5" s="162" t="s">
        <v>479</v>
      </c>
      <c r="B5" s="165">
        <f>'Форма 5 (ПРОЧИЕ НУЖДЫ)'!H28</f>
        <v>285366.09</v>
      </c>
      <c r="C5" s="165">
        <f>B5</f>
        <v>285366.09</v>
      </c>
      <c r="D5" s="165">
        <f>'Форма 5 (ПРОЧИЕ НУЖДЫ)'!I28</f>
        <v>283292.47536000004</v>
      </c>
      <c r="E5" s="165">
        <f>C5-D5</f>
        <v>2073.6146399999852</v>
      </c>
      <c r="F5" s="337"/>
    </row>
    <row r="6" spans="1:6" ht="29.25" customHeight="1">
      <c r="A6" s="167" t="s">
        <v>480</v>
      </c>
      <c r="B6" s="168">
        <f>SUM(B7:B9)</f>
        <v>89319</v>
      </c>
      <c r="C6" s="168">
        <f>SUM(C7:C9)</f>
        <v>89319</v>
      </c>
      <c r="D6" s="168">
        <f>SUM(D7:D9)</f>
        <v>89319</v>
      </c>
      <c r="E6" s="168">
        <f>SUM(E7:E12)</f>
        <v>500.6860000000015</v>
      </c>
      <c r="F6" s="335" t="s">
        <v>491</v>
      </c>
    </row>
    <row r="7" spans="1:6" ht="12.75">
      <c r="A7" s="162" t="s">
        <v>481</v>
      </c>
      <c r="B7" s="165">
        <f>'Форма 5 (ПРОЧИЕ НУЖДЫ)'!H459</f>
        <v>36212.538</v>
      </c>
      <c r="C7" s="165">
        <f aca="true" t="shared" si="0" ref="C7:C12">B7</f>
        <v>36212.538</v>
      </c>
      <c r="D7" s="165">
        <f>'Форма 5 (ПРОЧИЕ НУЖДЫ)'!I459</f>
        <v>36212.538</v>
      </c>
      <c r="E7" s="165">
        <f aca="true" t="shared" si="1" ref="E7:E12">C7-D7</f>
        <v>0</v>
      </c>
      <c r="F7" s="336"/>
    </row>
    <row r="8" spans="1:6" ht="12.75">
      <c r="A8" s="162" t="s">
        <v>482</v>
      </c>
      <c r="B8" s="165">
        <f>'Форма 5 (ПРОЧИЕ НУЖДЫ)'!H462</f>
        <v>40870.957</v>
      </c>
      <c r="C8" s="165">
        <f t="shared" si="0"/>
        <v>40870.957</v>
      </c>
      <c r="D8" s="165">
        <f>'Форма 5 (ПРОЧИЕ НУЖДЫ)'!I462</f>
        <v>40870.957</v>
      </c>
      <c r="E8" s="165">
        <f t="shared" si="1"/>
        <v>0</v>
      </c>
      <c r="F8" s="336"/>
    </row>
    <row r="9" spans="1:6" ht="12.75">
      <c r="A9" s="162" t="s">
        <v>483</v>
      </c>
      <c r="B9" s="165">
        <f>'Форма 5 (ПРОЧИЕ НУЖДЫ)'!H456</f>
        <v>12235.505</v>
      </c>
      <c r="C9" s="165">
        <f t="shared" si="0"/>
        <v>12235.505</v>
      </c>
      <c r="D9" s="165">
        <f>'Форма 5 (ПРОЧИЕ НУЖДЫ)'!I456</f>
        <v>12235.505</v>
      </c>
      <c r="E9" s="165">
        <f t="shared" si="1"/>
        <v>0</v>
      </c>
      <c r="F9" s="336"/>
    </row>
    <row r="10" spans="1:6" ht="84" customHeight="1">
      <c r="A10" s="166" t="s">
        <v>488</v>
      </c>
      <c r="B10" s="164">
        <f>'Форма 5 (ПРОЧИЕ НУЖДЫ)'!H447</f>
        <v>3000</v>
      </c>
      <c r="C10" s="164">
        <f t="shared" si="0"/>
        <v>3000</v>
      </c>
      <c r="D10" s="164">
        <f>'Форма 5 (ПРОЧИЕ НУЖДЫ)'!I447</f>
        <v>2985</v>
      </c>
      <c r="E10" s="164">
        <f t="shared" si="1"/>
        <v>15</v>
      </c>
      <c r="F10" s="336"/>
    </row>
    <row r="11" spans="1:6" ht="74.25" customHeight="1">
      <c r="A11" s="166" t="s">
        <v>489</v>
      </c>
      <c r="B11" s="164">
        <f>'Форма 5 (ПРОЧИЕ НУЖДЫ)'!H450</f>
        <v>10000</v>
      </c>
      <c r="C11" s="164">
        <f t="shared" si="0"/>
        <v>10000</v>
      </c>
      <c r="D11" s="164">
        <f>'Форма 5 (ПРОЧИЕ НУЖДЫ)'!I450</f>
        <v>9800</v>
      </c>
      <c r="E11" s="164">
        <f t="shared" si="1"/>
        <v>200</v>
      </c>
      <c r="F11" s="336"/>
    </row>
    <row r="12" spans="1:6" ht="45.75" customHeight="1">
      <c r="A12" s="166" t="s">
        <v>490</v>
      </c>
      <c r="B12" s="164">
        <f>'Форма 5 (ПРОЧИЕ НУЖДЫ)'!H453</f>
        <v>22681</v>
      </c>
      <c r="C12" s="164">
        <f t="shared" si="0"/>
        <v>22681</v>
      </c>
      <c r="D12" s="164">
        <f>'Форма 5 (ПРОЧИЕ НУЖДЫ)'!I453</f>
        <v>22395.314</v>
      </c>
      <c r="E12" s="164">
        <f t="shared" si="1"/>
        <v>285.6860000000015</v>
      </c>
      <c r="F12" s="337"/>
    </row>
  </sheetData>
  <sheetProtection/>
  <mergeCells count="2">
    <mergeCell ref="F2:F5"/>
    <mergeCell ref="F6:F12"/>
  </mergeCells>
  <printOptions/>
  <pageMargins left="0.24" right="0.16" top="0.43" bottom="0.4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Минэкономразвития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Корнеев</dc:creator>
  <cp:keywords/>
  <dc:description/>
  <cp:lastModifiedBy>Колесников Павел Васильевич</cp:lastModifiedBy>
  <cp:lastPrinted>2013-02-06T11:14:54Z</cp:lastPrinted>
  <dcterms:created xsi:type="dcterms:W3CDTF">2008-09-17T10:53:36Z</dcterms:created>
  <dcterms:modified xsi:type="dcterms:W3CDTF">2013-02-06T11:14:57Z</dcterms:modified>
  <cp:category/>
  <cp:version/>
  <cp:contentType/>
  <cp:contentStatus/>
</cp:coreProperties>
</file>